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5" yWindow="105" windowWidth="15480" windowHeight="7350"/>
  </bookViews>
  <sheets>
    <sheet name="12-2025" sheetId="4" r:id="rId1"/>
    <sheet name="12-25" sheetId="3" r:id="rId2"/>
  </sheets>
  <calcPr calcId="125725"/>
</workbook>
</file>

<file path=xl/calcChain.xml><?xml version="1.0" encoding="utf-8"?>
<calcChain xmlns="http://schemas.openxmlformats.org/spreadsheetml/2006/main">
  <c r="C27" i="4"/>
  <c r="U38" i="3"/>
  <c r="F25"/>
  <c r="L34"/>
  <c r="H12"/>
  <c r="F31"/>
  <c r="F30"/>
  <c r="G30" s="1"/>
  <c r="F29"/>
  <c r="G29" s="1"/>
  <c r="F28"/>
  <c r="G28" s="1"/>
  <c r="G27"/>
  <c r="F27"/>
  <c r="F26"/>
  <c r="G26" s="1"/>
  <c r="F24"/>
  <c r="F23"/>
  <c r="G23" s="1"/>
  <c r="G22"/>
  <c r="F22"/>
  <c r="G21"/>
  <c r="H21" s="1"/>
  <c r="F21"/>
  <c r="G20"/>
  <c r="F20"/>
  <c r="F19"/>
  <c r="G19" s="1"/>
  <c r="F18"/>
  <c r="G18" s="1"/>
  <c r="G17"/>
  <c r="H17" s="1"/>
  <c r="F17"/>
  <c r="F16"/>
  <c r="G16" s="1"/>
  <c r="F15"/>
  <c r="G15" s="1"/>
  <c r="G14"/>
  <c r="F14"/>
  <c r="F13"/>
  <c r="G13" s="1"/>
  <c r="G12"/>
  <c r="F12"/>
  <c r="F11"/>
  <c r="G11" s="1"/>
  <c r="F10"/>
  <c r="G10" s="1"/>
  <c r="H10" s="1"/>
  <c r="F9"/>
  <c r="G9" s="1"/>
  <c r="H19" l="1"/>
  <c r="H29"/>
  <c r="H27"/>
  <c r="H26"/>
  <c r="H24"/>
  <c r="G24"/>
  <c r="H22"/>
  <c r="H20"/>
  <c r="H14"/>
  <c r="H13"/>
  <c r="H25"/>
  <c r="G25"/>
  <c r="F34"/>
  <c r="H18"/>
  <c r="H15"/>
  <c r="H16"/>
  <c r="H11"/>
  <c r="H28"/>
  <c r="H9"/>
  <c r="H30"/>
  <c r="H23"/>
  <c r="G31"/>
  <c r="H31" s="1"/>
  <c r="T34"/>
  <c r="R34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J34"/>
  <c r="P34"/>
  <c r="V9" l="1"/>
  <c r="H34"/>
  <c r="C24" i="4" l="1"/>
  <c r="C14"/>
  <c r="C9"/>
  <c r="N34" i="3"/>
  <c r="E34"/>
  <c r="C34"/>
  <c r="V33"/>
  <c r="V32"/>
  <c r="U34" l="1"/>
  <c r="C7" i="4"/>
  <c r="C21" s="1"/>
  <c r="G34" i="3"/>
  <c r="V10"/>
  <c r="V11"/>
  <c r="U39" l="1"/>
  <c r="V12"/>
  <c r="V13"/>
  <c r="V14"/>
  <c r="V15"/>
  <c r="V16"/>
  <c r="V17"/>
  <c r="V18" l="1"/>
  <c r="V19" l="1"/>
  <c r="V20" l="1"/>
  <c r="V21"/>
  <c r="V22" l="1"/>
  <c r="V23"/>
  <c r="V24" l="1"/>
  <c r="V25" l="1"/>
  <c r="V26"/>
  <c r="V27"/>
  <c r="V28"/>
  <c r="V29" l="1"/>
  <c r="V30"/>
  <c r="D34"/>
  <c r="V31" l="1"/>
  <c r="V34" s="1"/>
</calcChain>
</file>

<file path=xl/sharedStrings.xml><?xml version="1.0" encoding="utf-8"?>
<sst xmlns="http://schemas.openxmlformats.org/spreadsheetml/2006/main" count="201" uniqueCount="137">
  <si>
    <t>I.</t>
  </si>
  <si>
    <t>Przychody ogółem</t>
  </si>
  <si>
    <t>w tym:</t>
  </si>
  <si>
    <t>1.</t>
  </si>
  <si>
    <t xml:space="preserve">środki na rachunku podstawowym  </t>
  </si>
  <si>
    <t xml:space="preserve">środki na rachunku lokat                 </t>
  </si>
  <si>
    <t xml:space="preserve">gotówka w kasie                </t>
  </si>
  <si>
    <t>2.</t>
  </si>
  <si>
    <t xml:space="preserve">Odsetki bankowe od lokaty </t>
  </si>
  <si>
    <t>3.</t>
  </si>
  <si>
    <t>Przychody z działalności podstawowej</t>
  </si>
  <si>
    <t>Składki członkowskie</t>
  </si>
  <si>
    <t>II.</t>
  </si>
  <si>
    <t>Koszty działalności podstawowej</t>
  </si>
  <si>
    <t>III.</t>
  </si>
  <si>
    <t>VI.</t>
  </si>
  <si>
    <t xml:space="preserve">1. </t>
  </si>
  <si>
    <t>środki na rachunku podstawowym</t>
  </si>
  <si>
    <t xml:space="preserve">2. </t>
  </si>
  <si>
    <t>środki na rachunku lokat</t>
  </si>
  <si>
    <t xml:space="preserve">3. </t>
  </si>
  <si>
    <t>gotówka w kasie</t>
  </si>
  <si>
    <t>Lp.</t>
  </si>
  <si>
    <t>Wyszczególnienie</t>
  </si>
  <si>
    <t>Przypis składek członkowskich</t>
  </si>
  <si>
    <t>RAZEM</t>
  </si>
  <si>
    <t>Wpłaty składek członkowskich</t>
  </si>
  <si>
    <t>Różnica</t>
  </si>
  <si>
    <t>III
do 31.07</t>
  </si>
  <si>
    <t>IV
do 31.10</t>
  </si>
  <si>
    <t>nr
dow.</t>
  </si>
  <si>
    <t>I</t>
  </si>
  <si>
    <t>II</t>
  </si>
  <si>
    <t>III</t>
  </si>
  <si>
    <t>IV</t>
  </si>
  <si>
    <t>Miasto Rypin</t>
  </si>
  <si>
    <t>Miasto Włocławek</t>
  </si>
  <si>
    <t>4.</t>
  </si>
  <si>
    <t>Miasto i Gmina Dobrzyń</t>
  </si>
  <si>
    <t>5.</t>
  </si>
  <si>
    <t>Miasto i Gmina Górzno</t>
  </si>
  <si>
    <t>6.</t>
  </si>
  <si>
    <t>Miasto i Gmina Skępe</t>
  </si>
  <si>
    <t>8.</t>
  </si>
  <si>
    <t>Gmina Brzuze</t>
  </si>
  <si>
    <t>9.</t>
  </si>
  <si>
    <t>Gmina Ciechocin</t>
  </si>
  <si>
    <t>10.</t>
  </si>
  <si>
    <t>Gmina Chrostkowo</t>
  </si>
  <si>
    <t>11.</t>
  </si>
  <si>
    <t>Gmina Czernikowo</t>
  </si>
  <si>
    <t>12.</t>
  </si>
  <si>
    <t>13.</t>
  </si>
  <si>
    <t>Gmina Lipno</t>
  </si>
  <si>
    <t>14.</t>
  </si>
  <si>
    <t>Gmina Obrowo</t>
  </si>
  <si>
    <t>15.</t>
  </si>
  <si>
    <t>Gmina Osiek</t>
  </si>
  <si>
    <t>16.</t>
  </si>
  <si>
    <t>Gmina Radomin</t>
  </si>
  <si>
    <t>17.</t>
  </si>
  <si>
    <t>Gmina Rypin</t>
  </si>
  <si>
    <t>18.</t>
  </si>
  <si>
    <t>Gmina Skrwilno</t>
  </si>
  <si>
    <t>19.</t>
  </si>
  <si>
    <t>Gmina Świedziebnia</t>
  </si>
  <si>
    <t>20.</t>
  </si>
  <si>
    <t>Gmina Tłuchowo</t>
  </si>
  <si>
    <t>21.</t>
  </si>
  <si>
    <t>Gmina Wąpielsk</t>
  </si>
  <si>
    <t>22.</t>
  </si>
  <si>
    <t>Gmina Wielgie</t>
  </si>
  <si>
    <t>23.</t>
  </si>
  <si>
    <t>Gmina Golub-Dobrzyń</t>
  </si>
  <si>
    <t>Gmina Zbójno</t>
  </si>
  <si>
    <t>24.</t>
  </si>
  <si>
    <t>25.</t>
  </si>
  <si>
    <t>Dochód(I-II- III)</t>
  </si>
  <si>
    <t>Starostwo Powiat Torun</t>
  </si>
  <si>
    <t>Nadleśnictwo Skrwilno</t>
  </si>
  <si>
    <t>7.</t>
  </si>
  <si>
    <t>30.04</t>
  </si>
  <si>
    <t>31.07</t>
  </si>
  <si>
    <t>31.10</t>
  </si>
  <si>
    <t>II
do 30.04</t>
  </si>
  <si>
    <t>Wpłaty za szkolenia i konferencje, rajdy</t>
  </si>
  <si>
    <t>Środki pieniężne na dzień 01.01.2025r.</t>
  </si>
  <si>
    <t>PRZYPISY I WPŁATY SKŁADEK CZŁONKOWSKICH ZA 2025 r.</t>
  </si>
  <si>
    <t>I
do 20.02</t>
  </si>
  <si>
    <t>07.01</t>
  </si>
  <si>
    <t>08.01</t>
  </si>
  <si>
    <t>10.01</t>
  </si>
  <si>
    <t>za 2024</t>
  </si>
  <si>
    <t>Miasto-Gmina Bobrowniki</t>
  </si>
  <si>
    <t>Miasto- Gmina Kikół</t>
  </si>
  <si>
    <t>10.02</t>
  </si>
  <si>
    <t>17.02</t>
  </si>
  <si>
    <t>18.02</t>
  </si>
  <si>
    <t>19.02</t>
  </si>
  <si>
    <t>20.02</t>
  </si>
  <si>
    <t>12.02</t>
  </si>
  <si>
    <t>13.02</t>
  </si>
  <si>
    <t>14.02</t>
  </si>
  <si>
    <t>21.02</t>
  </si>
  <si>
    <t>21.06</t>
  </si>
  <si>
    <t>27.02</t>
  </si>
  <si>
    <t>IV/2024</t>
  </si>
  <si>
    <t>27.03</t>
  </si>
  <si>
    <t>14.04</t>
  </si>
  <si>
    <t>17.04</t>
  </si>
  <si>
    <t>18.04</t>
  </si>
  <si>
    <t>25.04</t>
  </si>
  <si>
    <t>28.04</t>
  </si>
  <si>
    <t>29.04</t>
  </si>
  <si>
    <t>02.05</t>
  </si>
  <si>
    <t>11.07</t>
  </si>
  <si>
    <t>14.07</t>
  </si>
  <si>
    <t>17.07</t>
  </si>
  <si>
    <t>18.07</t>
  </si>
  <si>
    <t>22.07</t>
  </si>
  <si>
    <t>24.07</t>
  </si>
  <si>
    <t>28.07</t>
  </si>
  <si>
    <t>29.07</t>
  </si>
  <si>
    <t>30.07</t>
  </si>
  <si>
    <t>11.08</t>
  </si>
  <si>
    <t>25.09</t>
  </si>
  <si>
    <t>02.10</t>
  </si>
  <si>
    <t>15.10</t>
  </si>
  <si>
    <t>22.10</t>
  </si>
  <si>
    <t>23.10</t>
  </si>
  <si>
    <t>24.10</t>
  </si>
  <si>
    <t>27.10</t>
  </si>
  <si>
    <t>29.10</t>
  </si>
  <si>
    <t>30.10</t>
  </si>
  <si>
    <t>08.11</t>
  </si>
  <si>
    <t>Sprawozdanie finansowe 
Stowarzyszenia Gmin Ziemi Dobrzyńskiej 
na dzień 31 grudnia  2025 r.</t>
  </si>
  <si>
    <t>Środki pieniężne na dzień 31.12.2025 r.</t>
  </si>
</sst>
</file>

<file path=xl/styles.xml><?xml version="1.0" encoding="utf-8"?>
<styleSheet xmlns="http://schemas.openxmlformats.org/spreadsheetml/2006/main">
  <numFmts count="4">
    <numFmt numFmtId="43" formatCode="_-* #,##0.00\ _z_ł_-;\-* #,##0.00\ _z_ł_-;_-* &quot;-&quot;??\ _z_ł_-;_-@_-"/>
    <numFmt numFmtId="164" formatCode="#,##0_ ;\-#,##0\ "/>
    <numFmt numFmtId="165" formatCode="_-* #,##0\ _z_ł_-;\-* #,##0\ _z_ł_-;_-* &quot;- &quot;_z_ł_-;_-@_-"/>
    <numFmt numFmtId="166" formatCode="_-* #,##0.00&quot; zł&quot;_-;\-* #,##0.00&quot; zł&quot;_-;_-* \-??&quot; zł&quot;_-;_-@_-"/>
  </numFmts>
  <fonts count="13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4"/>
      <name val="Arial"/>
      <family val="2"/>
      <charset val="238"/>
    </font>
    <font>
      <b/>
      <i/>
      <sz val="14"/>
      <name val="Arial"/>
      <family val="2"/>
      <charset val="238"/>
    </font>
    <font>
      <i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9">
    <xf numFmtId="0" fontId="0" fillId="0" borderId="0" xfId="0"/>
    <xf numFmtId="0" fontId="4" fillId="0" borderId="0" xfId="0" applyFont="1"/>
    <xf numFmtId="166" fontId="4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66" fontId="10" fillId="0" borderId="0" xfId="0" applyNumberFormat="1" applyFont="1"/>
    <xf numFmtId="166" fontId="7" fillId="0" borderId="0" xfId="0" applyNumberFormat="1" applyFont="1"/>
    <xf numFmtId="164" fontId="6" fillId="0" borderId="2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  <xf numFmtId="1" fontId="5" fillId="2" borderId="1" xfId="0" applyNumberFormat="1" applyFont="1" applyFill="1" applyBorder="1"/>
    <xf numFmtId="1" fontId="5" fillId="2" borderId="1" xfId="0" applyNumberFormat="1" applyFont="1" applyFill="1" applyBorder="1" applyAlignment="1">
      <alignment horizontal="right"/>
    </xf>
    <xf numFmtId="2" fontId="0" fillId="0" borderId="1" xfId="0" applyNumberFormat="1" applyBorder="1"/>
    <xf numFmtId="2" fontId="4" fillId="0" borderId="0" xfId="0" applyNumberFormat="1" applyFont="1" applyAlignment="1">
      <alignment horizontal="right"/>
    </xf>
    <xf numFmtId="166" fontId="0" fillId="0" borderId="0" xfId="0" applyNumberFormat="1"/>
    <xf numFmtId="0" fontId="0" fillId="0" borderId="3" xfId="0" applyFont="1" applyBorder="1" applyAlignment="1">
      <alignment horizontal="left"/>
    </xf>
    <xf numFmtId="0" fontId="0" fillId="0" borderId="4" xfId="0" applyFont="1" applyBorder="1" applyAlignment="1"/>
    <xf numFmtId="0" fontId="0" fillId="0" borderId="3" xfId="0" applyFont="1" applyBorder="1"/>
    <xf numFmtId="0" fontId="0" fillId="0" borderId="3" xfId="0" applyBorder="1"/>
    <xf numFmtId="0" fontId="3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3" fillId="0" borderId="1" xfId="0" applyNumberFormat="1" applyFont="1" applyBorder="1" applyAlignment="1"/>
    <xf numFmtId="2" fontId="3" fillId="0" borderId="1" xfId="0" applyNumberFormat="1" applyFont="1" applyBorder="1"/>
    <xf numFmtId="164" fontId="6" fillId="0" borderId="5" xfId="0" applyNumberFormat="1" applyFont="1" applyBorder="1" applyAlignment="1">
      <alignment horizontal="right"/>
    </xf>
    <xf numFmtId="0" fontId="3" fillId="0" borderId="1" xfId="0" applyFont="1" applyBorder="1"/>
    <xf numFmtId="2" fontId="3" fillId="0" borderId="1" xfId="0" applyNumberFormat="1" applyFont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Border="1"/>
    <xf numFmtId="165" fontId="0" fillId="0" borderId="0" xfId="0" applyNumberFormat="1" applyBorder="1"/>
    <xf numFmtId="2" fontId="0" fillId="0" borderId="0" xfId="0" applyNumberFormat="1" applyBorder="1"/>
    <xf numFmtId="2" fontId="3" fillId="0" borderId="0" xfId="0" applyNumberFormat="1" applyFont="1" applyBorder="1"/>
    <xf numFmtId="0" fontId="0" fillId="0" borderId="0" xfId="0" applyAlignment="1">
      <alignment horizontal="right"/>
    </xf>
    <xf numFmtId="0" fontId="3" fillId="0" borderId="0" xfId="0" applyFont="1"/>
    <xf numFmtId="2" fontId="0" fillId="0" borderId="0" xfId="0" applyNumberFormat="1"/>
    <xf numFmtId="43" fontId="0" fillId="0" borderId="0" xfId="0" applyNumberFormat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2" fontId="0" fillId="0" borderId="1" xfId="0" applyNumberFormat="1" applyFont="1" applyBorder="1"/>
    <xf numFmtId="2" fontId="11" fillId="0" borderId="1" xfId="0" applyNumberFormat="1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2" fontId="1" fillId="0" borderId="0" xfId="0" applyNumberFormat="1" applyFont="1" applyBorder="1"/>
    <xf numFmtId="2" fontId="0" fillId="3" borderId="1" xfId="0" applyNumberFormat="1" applyFill="1" applyBorder="1"/>
    <xf numFmtId="2" fontId="11" fillId="3" borderId="1" xfId="0" applyNumberFormat="1" applyFont="1" applyFill="1" applyBorder="1"/>
    <xf numFmtId="164" fontId="12" fillId="0" borderId="1" xfId="0" applyNumberFormat="1" applyFont="1" applyBorder="1" applyAlignment="1">
      <alignment horizontal="right"/>
    </xf>
    <xf numFmtId="164" fontId="3" fillId="0" borderId="2" xfId="0" applyNumberFormat="1" applyFont="1" applyBorder="1" applyAlignment="1"/>
    <xf numFmtId="164" fontId="3" fillId="0" borderId="2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2" fontId="12" fillId="0" borderId="0" xfId="0" applyNumberFormat="1" applyFont="1"/>
    <xf numFmtId="0" fontId="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</cellXfs>
  <cellStyles count="3">
    <cellStyle name="Normalny" xfId="0" builtinId="0"/>
    <cellStyle name="Normalny 2" xfId="2"/>
    <cellStyle name="Normalny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tabSelected="1" topLeftCell="A13" workbookViewId="0">
      <selection activeCell="B31" sqref="B31"/>
    </sheetView>
  </sheetViews>
  <sheetFormatPr defaultRowHeight="15"/>
  <cols>
    <col min="1" max="1" width="6" customWidth="1"/>
    <col min="2" max="2" width="59.5703125" customWidth="1"/>
    <col min="3" max="3" width="20.5703125" customWidth="1"/>
    <col min="5" max="5" width="12.28515625" bestFit="1" customWidth="1"/>
  </cols>
  <sheetData>
    <row r="1" spans="1:3" ht="60" customHeight="1">
      <c r="A1" s="54" t="s">
        <v>135</v>
      </c>
      <c r="B1" s="54"/>
      <c r="C1" s="54"/>
    </row>
    <row r="7" spans="1:3" ht="18">
      <c r="A7" s="1" t="s">
        <v>0</v>
      </c>
      <c r="B7" s="1" t="s">
        <v>1</v>
      </c>
      <c r="C7" s="2">
        <f>C9+C13+C14</f>
        <v>185332.53999999998</v>
      </c>
    </row>
    <row r="8" spans="1:3" ht="18">
      <c r="A8" s="3"/>
      <c r="B8" s="3" t="s">
        <v>2</v>
      </c>
      <c r="C8" s="3"/>
    </row>
    <row r="9" spans="1:3" ht="18.75">
      <c r="A9" s="3" t="s">
        <v>3</v>
      </c>
      <c r="B9" s="4" t="s">
        <v>86</v>
      </c>
      <c r="C9" s="2">
        <f>SUM(C10:C12)</f>
        <v>18333.219999999998</v>
      </c>
    </row>
    <row r="10" spans="1:3" ht="18">
      <c r="A10" s="3"/>
      <c r="B10" s="5" t="s">
        <v>4</v>
      </c>
      <c r="C10" s="6">
        <v>12089.11</v>
      </c>
    </row>
    <row r="11" spans="1:3" ht="18">
      <c r="A11" s="3"/>
      <c r="B11" s="5" t="s">
        <v>5</v>
      </c>
      <c r="C11" s="6">
        <v>6243.94</v>
      </c>
    </row>
    <row r="12" spans="1:3" ht="18">
      <c r="A12" s="3"/>
      <c r="B12" s="5" t="s">
        <v>6</v>
      </c>
      <c r="C12" s="6">
        <v>0.17</v>
      </c>
    </row>
    <row r="13" spans="1:3" ht="18.75">
      <c r="A13" s="3" t="s">
        <v>7</v>
      </c>
      <c r="B13" s="4" t="s">
        <v>8</v>
      </c>
      <c r="C13" s="2">
        <v>62.67</v>
      </c>
    </row>
    <row r="14" spans="1:3" ht="18.75">
      <c r="A14" s="3" t="s">
        <v>9</v>
      </c>
      <c r="B14" s="4" t="s">
        <v>10</v>
      </c>
      <c r="C14" s="2">
        <f>SUM(C15:C17)</f>
        <v>166936.65</v>
      </c>
    </row>
    <row r="15" spans="1:3" ht="18">
      <c r="A15" s="3"/>
      <c r="B15" s="5" t="s">
        <v>11</v>
      </c>
      <c r="C15" s="6">
        <v>90426.65</v>
      </c>
    </row>
    <row r="16" spans="1:3" ht="18">
      <c r="A16" s="3"/>
      <c r="B16" s="5" t="s">
        <v>85</v>
      </c>
      <c r="C16" s="6">
        <v>76510</v>
      </c>
    </row>
    <row r="17" spans="1:5" ht="18">
      <c r="A17" s="3"/>
      <c r="B17" s="5"/>
      <c r="C17" s="6"/>
    </row>
    <row r="18" spans="1:5" ht="18">
      <c r="A18" s="3"/>
      <c r="B18" s="3"/>
      <c r="C18" s="7"/>
    </row>
    <row r="19" spans="1:5" ht="18">
      <c r="A19" s="1" t="s">
        <v>12</v>
      </c>
      <c r="B19" s="1" t="s">
        <v>13</v>
      </c>
      <c r="C19" s="2">
        <v>164983.07</v>
      </c>
    </row>
    <row r="20" spans="1:5" ht="18">
      <c r="A20" s="1"/>
      <c r="B20" s="1"/>
      <c r="C20" s="2"/>
    </row>
    <row r="21" spans="1:5" ht="18">
      <c r="A21" s="1" t="s">
        <v>14</v>
      </c>
      <c r="B21" s="1" t="s">
        <v>77</v>
      </c>
      <c r="C21" s="2">
        <f>C7-C19</f>
        <v>20349.469999999972</v>
      </c>
      <c r="E21" s="15"/>
    </row>
    <row r="22" spans="1:5" ht="18">
      <c r="A22" s="1"/>
      <c r="B22" s="1"/>
      <c r="C22" s="2"/>
    </row>
    <row r="23" spans="1:5" ht="18">
      <c r="A23" s="3"/>
      <c r="B23" s="3"/>
      <c r="C23" s="7"/>
    </row>
    <row r="24" spans="1:5" ht="18">
      <c r="A24" s="1" t="s">
        <v>15</v>
      </c>
      <c r="B24" s="1" t="s">
        <v>136</v>
      </c>
      <c r="C24" s="2">
        <f>SUM(C26:C28)</f>
        <v>20349.47</v>
      </c>
      <c r="E24" s="38"/>
    </row>
    <row r="25" spans="1:5" ht="18">
      <c r="A25" s="3"/>
      <c r="B25" s="3" t="s">
        <v>2</v>
      </c>
      <c r="C25" s="7"/>
    </row>
    <row r="26" spans="1:5" ht="18">
      <c r="A26" s="3" t="s">
        <v>16</v>
      </c>
      <c r="B26" s="5" t="s">
        <v>17</v>
      </c>
      <c r="C26" s="6">
        <v>14042.86</v>
      </c>
    </row>
    <row r="27" spans="1:5" ht="18">
      <c r="A27" s="3" t="s">
        <v>18</v>
      </c>
      <c r="B27" s="5" t="s">
        <v>19</v>
      </c>
      <c r="C27" s="6">
        <f>C11+C13</f>
        <v>6306.61</v>
      </c>
    </row>
    <row r="28" spans="1:5" ht="18">
      <c r="A28" s="3" t="s">
        <v>20</v>
      </c>
      <c r="B28" s="5" t="s">
        <v>21</v>
      </c>
      <c r="C28" s="6">
        <v>0</v>
      </c>
    </row>
    <row r="29" spans="1:5" ht="18">
      <c r="A29" s="3"/>
      <c r="B29" s="3"/>
      <c r="C29" s="7"/>
    </row>
    <row r="30" spans="1:5" ht="18">
      <c r="A30" s="1"/>
      <c r="B30" s="1"/>
      <c r="C30" s="14"/>
    </row>
  </sheetData>
  <mergeCells count="1">
    <mergeCell ref="A1:C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V39"/>
  <sheetViews>
    <sheetView topLeftCell="B19" workbookViewId="0">
      <selection activeCell="S38" sqref="S38"/>
    </sheetView>
  </sheetViews>
  <sheetFormatPr defaultRowHeight="15"/>
  <cols>
    <col min="1" max="1" width="6" customWidth="1"/>
    <col min="2" max="2" width="24.140625" customWidth="1"/>
    <col min="4" max="4" width="8.7109375" customWidth="1"/>
    <col min="7" max="8" width="10" customWidth="1"/>
    <col min="9" max="9" width="6.28515625" customWidth="1"/>
    <col min="10" max="10" width="9.42578125" customWidth="1"/>
    <col min="11" max="11" width="5.7109375" customWidth="1"/>
    <col min="12" max="12" width="8.42578125" customWidth="1"/>
    <col min="13" max="13" width="5.5703125" customWidth="1"/>
    <col min="14" max="14" width="8.28515625" customWidth="1"/>
    <col min="15" max="15" width="5.7109375" customWidth="1"/>
    <col min="16" max="16" width="8.5703125" customWidth="1"/>
    <col min="17" max="17" width="5.5703125" customWidth="1"/>
    <col min="18" max="19" width="7.7109375" customWidth="1"/>
    <col min="20" max="20" width="9.7109375" customWidth="1"/>
  </cols>
  <sheetData>
    <row r="2" spans="1:22" ht="15.75">
      <c r="A2" s="55" t="s">
        <v>87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</row>
    <row r="7" spans="1:22">
      <c r="A7" s="56" t="s">
        <v>22</v>
      </c>
      <c r="B7" s="56" t="s">
        <v>23</v>
      </c>
      <c r="C7" s="57"/>
      <c r="D7" s="56" t="s">
        <v>24</v>
      </c>
      <c r="E7" s="56"/>
      <c r="F7" s="56"/>
      <c r="G7" s="56"/>
      <c r="H7" s="58" t="s">
        <v>25</v>
      </c>
      <c r="I7" s="56" t="s">
        <v>26</v>
      </c>
      <c r="J7" s="56"/>
      <c r="K7" s="56"/>
      <c r="L7" s="56"/>
      <c r="M7" s="56"/>
      <c r="N7" s="56"/>
      <c r="O7" s="56"/>
      <c r="P7" s="56"/>
      <c r="Q7" s="39"/>
      <c r="R7" s="39"/>
      <c r="S7" s="44"/>
      <c r="T7" s="44"/>
      <c r="U7" s="58" t="s">
        <v>25</v>
      </c>
      <c r="V7" s="56" t="s">
        <v>27</v>
      </c>
    </row>
    <row r="8" spans="1:22" ht="30">
      <c r="A8" s="56"/>
      <c r="B8" s="56"/>
      <c r="C8" s="56"/>
      <c r="D8" s="20" t="s">
        <v>88</v>
      </c>
      <c r="E8" s="20" t="s">
        <v>84</v>
      </c>
      <c r="F8" s="20" t="s">
        <v>28</v>
      </c>
      <c r="G8" s="20" t="s">
        <v>29</v>
      </c>
      <c r="H8" s="58"/>
      <c r="I8" s="21" t="s">
        <v>30</v>
      </c>
      <c r="J8" s="22" t="s">
        <v>31</v>
      </c>
      <c r="K8" s="21" t="s">
        <v>30</v>
      </c>
      <c r="L8" s="22" t="s">
        <v>32</v>
      </c>
      <c r="M8" s="21" t="s">
        <v>30</v>
      </c>
      <c r="N8" s="22" t="s">
        <v>33</v>
      </c>
      <c r="O8" s="21" t="s">
        <v>30</v>
      </c>
      <c r="P8" s="22" t="s">
        <v>34</v>
      </c>
      <c r="Q8" s="40" t="s">
        <v>30</v>
      </c>
      <c r="R8" s="41" t="s">
        <v>34</v>
      </c>
      <c r="S8" s="45" t="s">
        <v>30</v>
      </c>
      <c r="T8" s="52" t="s">
        <v>106</v>
      </c>
      <c r="U8" s="58"/>
      <c r="V8" s="56"/>
    </row>
    <row r="9" spans="1:22">
      <c r="A9" s="23" t="s">
        <v>3</v>
      </c>
      <c r="B9" s="17" t="s">
        <v>35</v>
      </c>
      <c r="C9" s="50">
        <v>15379</v>
      </c>
      <c r="D9" s="9">
        <v>1980.55</v>
      </c>
      <c r="E9" s="9">
        <v>1980</v>
      </c>
      <c r="F9" s="9">
        <f t="shared" ref="F9:G31" si="0">E9</f>
        <v>1980</v>
      </c>
      <c r="G9" s="9">
        <f t="shared" si="0"/>
        <v>1980</v>
      </c>
      <c r="H9" s="28">
        <f t="shared" ref="H9:H31" si="1">SUM(D9:G9)</f>
        <v>7920.55</v>
      </c>
      <c r="I9" s="12" t="s">
        <v>98</v>
      </c>
      <c r="J9" s="9">
        <v>1980.55</v>
      </c>
      <c r="K9" s="12" t="s">
        <v>81</v>
      </c>
      <c r="L9" s="10">
        <v>1980</v>
      </c>
      <c r="M9" s="12" t="s">
        <v>118</v>
      </c>
      <c r="N9" s="9">
        <v>1980</v>
      </c>
      <c r="O9" s="12" t="s">
        <v>129</v>
      </c>
      <c r="P9" s="9">
        <v>1980</v>
      </c>
      <c r="Q9" s="10"/>
      <c r="R9" s="9"/>
      <c r="S9" s="10"/>
      <c r="T9" s="9"/>
      <c r="U9" s="25">
        <f>J9+L9+N9+P9+R9+T9</f>
        <v>7920.55</v>
      </c>
      <c r="V9" s="43">
        <f>H9-U9</f>
        <v>0</v>
      </c>
    </row>
    <row r="10" spans="1:22">
      <c r="A10" s="23" t="s">
        <v>7</v>
      </c>
      <c r="B10" s="16" t="s">
        <v>36</v>
      </c>
      <c r="C10" s="51">
        <v>3357</v>
      </c>
      <c r="D10" s="9">
        <v>626.65</v>
      </c>
      <c r="E10" s="9">
        <v>628</v>
      </c>
      <c r="F10" s="9">
        <f t="shared" si="0"/>
        <v>628</v>
      </c>
      <c r="G10" s="9">
        <f t="shared" si="0"/>
        <v>628</v>
      </c>
      <c r="H10" s="28">
        <f t="shared" si="1"/>
        <v>2510.65</v>
      </c>
      <c r="I10" s="12" t="s">
        <v>99</v>
      </c>
      <c r="J10" s="9">
        <v>626.65</v>
      </c>
      <c r="K10" s="12" t="s">
        <v>99</v>
      </c>
      <c r="L10" s="9">
        <v>628</v>
      </c>
      <c r="M10" s="12" t="s">
        <v>99</v>
      </c>
      <c r="N10" s="9">
        <v>628</v>
      </c>
      <c r="O10" s="12" t="s">
        <v>99</v>
      </c>
      <c r="P10" s="9">
        <v>628</v>
      </c>
      <c r="Q10" s="9"/>
      <c r="R10" s="9"/>
      <c r="S10" s="9"/>
      <c r="T10" s="9"/>
      <c r="U10" s="25">
        <f t="shared" ref="U10:U33" si="2">J10+L10+N10+P10+R10</f>
        <v>2510.65</v>
      </c>
      <c r="V10" s="13">
        <f t="shared" ref="V10:V33" si="3">H10-U10</f>
        <v>0</v>
      </c>
    </row>
    <row r="11" spans="1:22">
      <c r="A11" s="23" t="s">
        <v>9</v>
      </c>
      <c r="B11" s="18" t="s">
        <v>38</v>
      </c>
      <c r="C11" s="51">
        <v>7075</v>
      </c>
      <c r="D11" s="9">
        <v>1045.75</v>
      </c>
      <c r="E11" s="9">
        <v>1046</v>
      </c>
      <c r="F11" s="9">
        <f t="shared" si="0"/>
        <v>1046</v>
      </c>
      <c r="G11" s="9">
        <f t="shared" si="0"/>
        <v>1046</v>
      </c>
      <c r="H11" s="28">
        <f t="shared" si="1"/>
        <v>4183.75</v>
      </c>
      <c r="I11" s="12" t="s">
        <v>98</v>
      </c>
      <c r="J11" s="9">
        <v>1045.75</v>
      </c>
      <c r="K11" s="12" t="s">
        <v>113</v>
      </c>
      <c r="L11" s="9">
        <v>1046</v>
      </c>
      <c r="M11" s="12" t="s">
        <v>123</v>
      </c>
      <c r="N11" s="9">
        <v>1046</v>
      </c>
      <c r="O11" s="12" t="s">
        <v>133</v>
      </c>
      <c r="P11" s="9">
        <v>1046</v>
      </c>
      <c r="Q11" s="9"/>
      <c r="R11" s="9"/>
      <c r="S11" s="9"/>
      <c r="T11" s="9"/>
      <c r="U11" s="25">
        <f t="shared" si="2"/>
        <v>4183.75</v>
      </c>
      <c r="V11" s="13">
        <f t="shared" si="3"/>
        <v>0</v>
      </c>
    </row>
    <row r="12" spans="1:22">
      <c r="A12" s="23" t="s">
        <v>37</v>
      </c>
      <c r="B12" s="16" t="s">
        <v>40</v>
      </c>
      <c r="C12" s="51">
        <v>3731</v>
      </c>
      <c r="D12" s="9">
        <v>668.95</v>
      </c>
      <c r="E12" s="9">
        <v>670</v>
      </c>
      <c r="F12" s="9">
        <f t="shared" si="0"/>
        <v>670</v>
      </c>
      <c r="G12" s="9">
        <f t="shared" si="0"/>
        <v>670</v>
      </c>
      <c r="H12" s="28">
        <f t="shared" si="1"/>
        <v>2678.95</v>
      </c>
      <c r="I12" s="12" t="s">
        <v>99</v>
      </c>
      <c r="J12" s="13">
        <v>668.95</v>
      </c>
      <c r="K12" s="12" t="s">
        <v>99</v>
      </c>
      <c r="L12" s="10">
        <v>670</v>
      </c>
      <c r="M12" s="12" t="s">
        <v>99</v>
      </c>
      <c r="N12" s="10">
        <v>670</v>
      </c>
      <c r="O12" s="12" t="s">
        <v>99</v>
      </c>
      <c r="P12" s="13">
        <v>670</v>
      </c>
      <c r="Q12" s="13"/>
      <c r="R12" s="13"/>
      <c r="S12" s="13"/>
      <c r="T12" s="13"/>
      <c r="U12" s="25">
        <f t="shared" si="2"/>
        <v>2678.95</v>
      </c>
      <c r="V12" s="13">
        <f t="shared" si="3"/>
        <v>0</v>
      </c>
    </row>
    <row r="13" spans="1:22">
      <c r="A13" s="23" t="s">
        <v>39</v>
      </c>
      <c r="B13" s="16" t="s">
        <v>42</v>
      </c>
      <c r="C13" s="51">
        <v>7060</v>
      </c>
      <c r="D13" s="9">
        <v>1045</v>
      </c>
      <c r="E13" s="9">
        <v>1044</v>
      </c>
      <c r="F13" s="9">
        <f t="shared" si="0"/>
        <v>1044</v>
      </c>
      <c r="G13" s="9">
        <f t="shared" si="0"/>
        <v>1044</v>
      </c>
      <c r="H13" s="28">
        <f>SUM(D13:G13)</f>
        <v>4177</v>
      </c>
      <c r="I13" s="12" t="s">
        <v>105</v>
      </c>
      <c r="J13" s="9">
        <v>1045</v>
      </c>
      <c r="K13" s="12" t="s">
        <v>105</v>
      </c>
      <c r="L13" s="9">
        <v>1044</v>
      </c>
      <c r="M13" s="12" t="s">
        <v>105</v>
      </c>
      <c r="N13" s="9">
        <v>1044</v>
      </c>
      <c r="O13" s="12" t="s">
        <v>105</v>
      </c>
      <c r="P13" s="9">
        <v>1044</v>
      </c>
      <c r="Q13" s="10"/>
      <c r="R13" s="9"/>
      <c r="S13" s="9"/>
      <c r="T13" s="9"/>
      <c r="U13" s="25">
        <f t="shared" si="2"/>
        <v>4177</v>
      </c>
      <c r="V13" s="43">
        <f t="shared" si="3"/>
        <v>0</v>
      </c>
    </row>
    <row r="14" spans="1:22">
      <c r="A14" s="23" t="s">
        <v>41</v>
      </c>
      <c r="B14" s="19" t="s">
        <v>93</v>
      </c>
      <c r="C14" s="51">
        <v>2977</v>
      </c>
      <c r="D14" s="9">
        <v>584.65</v>
      </c>
      <c r="E14" s="9">
        <v>585</v>
      </c>
      <c r="F14" s="9">
        <f t="shared" si="0"/>
        <v>585</v>
      </c>
      <c r="G14" s="9">
        <f t="shared" si="0"/>
        <v>585</v>
      </c>
      <c r="H14" s="28">
        <f t="shared" si="1"/>
        <v>2339.65</v>
      </c>
      <c r="I14" s="12" t="s">
        <v>99</v>
      </c>
      <c r="J14" s="9">
        <v>584.65</v>
      </c>
      <c r="K14" s="12" t="s">
        <v>81</v>
      </c>
      <c r="L14" s="9">
        <v>585</v>
      </c>
      <c r="M14" s="12" t="s">
        <v>82</v>
      </c>
      <c r="N14" s="9">
        <v>585</v>
      </c>
      <c r="O14" s="12" t="s">
        <v>83</v>
      </c>
      <c r="P14" s="9">
        <v>585</v>
      </c>
      <c r="Q14" s="9"/>
      <c r="R14" s="9"/>
      <c r="S14" s="9"/>
      <c r="T14" s="9"/>
      <c r="U14" s="25">
        <f t="shared" si="2"/>
        <v>2339.65</v>
      </c>
      <c r="V14" s="13">
        <f t="shared" si="3"/>
        <v>0</v>
      </c>
    </row>
    <row r="15" spans="1:22">
      <c r="A15" s="23" t="s">
        <v>80</v>
      </c>
      <c r="B15" s="18" t="s">
        <v>44</v>
      </c>
      <c r="C15" s="51">
        <v>4850</v>
      </c>
      <c r="D15" s="9">
        <v>794.5</v>
      </c>
      <c r="E15" s="9">
        <v>796</v>
      </c>
      <c r="F15" s="9">
        <f t="shared" si="0"/>
        <v>796</v>
      </c>
      <c r="G15" s="9">
        <f t="shared" si="0"/>
        <v>796</v>
      </c>
      <c r="H15" s="28">
        <f t="shared" si="1"/>
        <v>3182.5</v>
      </c>
      <c r="I15" s="12" t="s">
        <v>100</v>
      </c>
      <c r="J15" s="13">
        <v>794.5</v>
      </c>
      <c r="K15" s="12" t="s">
        <v>113</v>
      </c>
      <c r="L15" s="10">
        <v>796</v>
      </c>
      <c r="M15" s="12" t="s">
        <v>118</v>
      </c>
      <c r="N15" s="10">
        <v>796</v>
      </c>
      <c r="O15" s="12" t="s">
        <v>131</v>
      </c>
      <c r="P15" s="13">
        <v>796</v>
      </c>
      <c r="Q15" s="13"/>
      <c r="R15" s="13"/>
      <c r="S15" s="13"/>
      <c r="T15" s="13"/>
      <c r="U15" s="25">
        <f t="shared" si="2"/>
        <v>3182.5</v>
      </c>
      <c r="V15" s="13">
        <f t="shared" si="3"/>
        <v>0</v>
      </c>
    </row>
    <row r="16" spans="1:22">
      <c r="A16" s="23" t="s">
        <v>43</v>
      </c>
      <c r="B16" s="19" t="s">
        <v>46</v>
      </c>
      <c r="C16" s="51">
        <v>3857</v>
      </c>
      <c r="D16" s="9">
        <v>683.65</v>
      </c>
      <c r="E16" s="9">
        <v>684</v>
      </c>
      <c r="F16" s="9">
        <f t="shared" si="0"/>
        <v>684</v>
      </c>
      <c r="G16" s="9">
        <f t="shared" si="0"/>
        <v>684</v>
      </c>
      <c r="H16" s="28">
        <f t="shared" si="1"/>
        <v>2735.65</v>
      </c>
      <c r="I16" s="12" t="s">
        <v>103</v>
      </c>
      <c r="J16" s="13">
        <v>683.65</v>
      </c>
      <c r="K16" s="12" t="s">
        <v>112</v>
      </c>
      <c r="L16" s="10">
        <v>684</v>
      </c>
      <c r="M16" s="12" t="s">
        <v>121</v>
      </c>
      <c r="N16" s="10">
        <v>684</v>
      </c>
      <c r="O16" s="12" t="s">
        <v>132</v>
      </c>
      <c r="P16" s="13">
        <v>684</v>
      </c>
      <c r="Q16" s="13"/>
      <c r="R16" s="13"/>
      <c r="S16" s="13" t="s">
        <v>89</v>
      </c>
      <c r="T16" s="13">
        <v>638</v>
      </c>
      <c r="U16" s="25">
        <f t="shared" si="2"/>
        <v>2735.65</v>
      </c>
      <c r="V16" s="13">
        <f t="shared" si="3"/>
        <v>0</v>
      </c>
    </row>
    <row r="17" spans="1:22">
      <c r="A17" s="23" t="s">
        <v>45</v>
      </c>
      <c r="B17" s="18" t="s">
        <v>48</v>
      </c>
      <c r="C17" s="51">
        <v>2783</v>
      </c>
      <c r="D17" s="9">
        <v>563.35</v>
      </c>
      <c r="E17" s="9">
        <v>563</v>
      </c>
      <c r="F17" s="9">
        <f t="shared" si="0"/>
        <v>563</v>
      </c>
      <c r="G17" s="9">
        <f t="shared" si="0"/>
        <v>563</v>
      </c>
      <c r="H17" s="28">
        <f t="shared" si="1"/>
        <v>2252.35</v>
      </c>
      <c r="I17" s="12" t="s">
        <v>103</v>
      </c>
      <c r="J17" s="13">
        <v>563.35</v>
      </c>
      <c r="K17" s="12" t="s">
        <v>103</v>
      </c>
      <c r="L17" s="10">
        <v>563</v>
      </c>
      <c r="M17" s="12" t="s">
        <v>103</v>
      </c>
      <c r="N17" s="10">
        <v>563</v>
      </c>
      <c r="O17" s="12" t="s">
        <v>104</v>
      </c>
      <c r="P17" s="13">
        <v>563</v>
      </c>
      <c r="Q17" s="13"/>
      <c r="R17" s="13"/>
      <c r="S17" s="13"/>
      <c r="T17" s="13"/>
      <c r="U17" s="25">
        <f t="shared" si="2"/>
        <v>2252.35</v>
      </c>
      <c r="V17" s="13">
        <f t="shared" si="3"/>
        <v>0</v>
      </c>
    </row>
    <row r="18" spans="1:22">
      <c r="A18" s="23" t="s">
        <v>47</v>
      </c>
      <c r="B18" s="18" t="s">
        <v>50</v>
      </c>
      <c r="C18" s="51">
        <v>8868</v>
      </c>
      <c r="D18" s="9">
        <v>1246.5999999999999</v>
      </c>
      <c r="E18" s="9">
        <v>1248</v>
      </c>
      <c r="F18" s="9">
        <f t="shared" si="0"/>
        <v>1248</v>
      </c>
      <c r="G18" s="9">
        <f t="shared" si="0"/>
        <v>1248</v>
      </c>
      <c r="H18" s="28">
        <f t="shared" si="1"/>
        <v>4990.6000000000004</v>
      </c>
      <c r="I18" s="12" t="s">
        <v>95</v>
      </c>
      <c r="J18" s="13">
        <v>1246.5999999999999</v>
      </c>
      <c r="K18" s="12" t="s">
        <v>108</v>
      </c>
      <c r="L18" s="10">
        <v>1248</v>
      </c>
      <c r="M18" s="12" t="s">
        <v>116</v>
      </c>
      <c r="N18" s="10">
        <v>1248</v>
      </c>
      <c r="O18" s="12" t="s">
        <v>127</v>
      </c>
      <c r="P18" s="47">
        <v>1248</v>
      </c>
      <c r="Q18" s="13"/>
      <c r="R18" s="13"/>
      <c r="S18" s="13"/>
      <c r="T18" s="13"/>
      <c r="U18" s="25">
        <f t="shared" si="2"/>
        <v>4990.6000000000004</v>
      </c>
      <c r="V18" s="13">
        <f t="shared" si="3"/>
        <v>0</v>
      </c>
    </row>
    <row r="19" spans="1:22">
      <c r="A19" s="23" t="s">
        <v>49</v>
      </c>
      <c r="B19" s="18" t="s">
        <v>73</v>
      </c>
      <c r="C19" s="51">
        <v>3139</v>
      </c>
      <c r="D19" s="9">
        <v>524.65</v>
      </c>
      <c r="E19" s="9">
        <v>629.29999999999995</v>
      </c>
      <c r="F19" s="9">
        <f t="shared" si="0"/>
        <v>629.29999999999995</v>
      </c>
      <c r="G19" s="9">
        <f t="shared" si="0"/>
        <v>629.29999999999995</v>
      </c>
      <c r="H19" s="28">
        <f t="shared" si="1"/>
        <v>2412.5499999999997</v>
      </c>
      <c r="I19" s="12" t="s">
        <v>103</v>
      </c>
      <c r="J19" s="13">
        <v>524.65</v>
      </c>
      <c r="K19" s="12" t="s">
        <v>112</v>
      </c>
      <c r="L19" s="10">
        <v>524</v>
      </c>
      <c r="M19" s="12" t="s">
        <v>120</v>
      </c>
      <c r="N19" s="10">
        <v>681.9</v>
      </c>
      <c r="O19" s="12" t="s">
        <v>132</v>
      </c>
      <c r="P19" s="13">
        <v>682</v>
      </c>
      <c r="Q19" s="43"/>
      <c r="R19" s="43"/>
      <c r="S19" s="43"/>
      <c r="T19" s="43"/>
      <c r="U19" s="25">
        <f t="shared" si="2"/>
        <v>2412.5500000000002</v>
      </c>
      <c r="V19" s="43">
        <f t="shared" si="3"/>
        <v>0</v>
      </c>
    </row>
    <row r="20" spans="1:22">
      <c r="A20" s="23" t="s">
        <v>51</v>
      </c>
      <c r="B20" s="19" t="s">
        <v>94</v>
      </c>
      <c r="C20" s="51">
        <v>6654</v>
      </c>
      <c r="D20" s="9">
        <v>1000.3</v>
      </c>
      <c r="E20" s="9">
        <v>998</v>
      </c>
      <c r="F20" s="9">
        <f t="shared" si="0"/>
        <v>998</v>
      </c>
      <c r="G20" s="9">
        <f t="shared" si="0"/>
        <v>998</v>
      </c>
      <c r="H20" s="28">
        <f t="shared" si="1"/>
        <v>3994.3</v>
      </c>
      <c r="I20" s="12" t="s">
        <v>99</v>
      </c>
      <c r="J20" s="13">
        <v>1000.3</v>
      </c>
      <c r="K20" s="12" t="s">
        <v>81</v>
      </c>
      <c r="L20" s="10">
        <v>998</v>
      </c>
      <c r="M20" s="12" t="s">
        <v>82</v>
      </c>
      <c r="N20" s="10">
        <v>998</v>
      </c>
      <c r="O20" s="12" t="s">
        <v>83</v>
      </c>
      <c r="P20" s="13">
        <v>998</v>
      </c>
      <c r="Q20" s="13"/>
      <c r="R20" s="13"/>
      <c r="S20" s="13"/>
      <c r="T20" s="13"/>
      <c r="U20" s="25">
        <f t="shared" si="2"/>
        <v>3994.3</v>
      </c>
      <c r="V20" s="13">
        <f t="shared" si="3"/>
        <v>0</v>
      </c>
    </row>
    <row r="21" spans="1:22">
      <c r="A21" s="23" t="s">
        <v>52</v>
      </c>
      <c r="B21" s="18" t="s">
        <v>53</v>
      </c>
      <c r="C21" s="51">
        <v>11547</v>
      </c>
      <c r="D21" s="9">
        <v>1549.15</v>
      </c>
      <c r="E21" s="9">
        <v>1549</v>
      </c>
      <c r="F21" s="9">
        <f t="shared" si="0"/>
        <v>1549</v>
      </c>
      <c r="G21" s="9">
        <f t="shared" si="0"/>
        <v>1549</v>
      </c>
      <c r="H21" s="28">
        <f t="shared" si="1"/>
        <v>6196.15</v>
      </c>
      <c r="I21" s="12" t="s">
        <v>107</v>
      </c>
      <c r="J21" s="13">
        <v>1549.15</v>
      </c>
      <c r="K21" s="12" t="s">
        <v>107</v>
      </c>
      <c r="L21" s="10">
        <v>1549</v>
      </c>
      <c r="M21" s="12" t="s">
        <v>121</v>
      </c>
      <c r="N21" s="10">
        <v>1549</v>
      </c>
      <c r="O21" s="12" t="s">
        <v>132</v>
      </c>
      <c r="P21" s="13">
        <v>1549</v>
      </c>
      <c r="Q21" s="13"/>
      <c r="R21" s="13"/>
      <c r="S21" s="13"/>
      <c r="T21" s="13"/>
      <c r="U21" s="25">
        <f t="shared" si="2"/>
        <v>6196.15</v>
      </c>
      <c r="V21" s="48">
        <f t="shared" si="3"/>
        <v>0</v>
      </c>
    </row>
    <row r="22" spans="1:22">
      <c r="A22" s="23" t="s">
        <v>54</v>
      </c>
      <c r="B22" s="18" t="s">
        <v>55</v>
      </c>
      <c r="C22" s="51">
        <v>20645</v>
      </c>
      <c r="D22" s="9">
        <v>2574.25</v>
      </c>
      <c r="E22" s="9">
        <v>2572</v>
      </c>
      <c r="F22" s="9">
        <f t="shared" si="0"/>
        <v>2572</v>
      </c>
      <c r="G22" s="9">
        <f t="shared" si="0"/>
        <v>2572</v>
      </c>
      <c r="H22" s="28">
        <f t="shared" si="1"/>
        <v>10290.25</v>
      </c>
      <c r="I22" s="12" t="s">
        <v>101</v>
      </c>
      <c r="J22" s="13">
        <v>2574.25</v>
      </c>
      <c r="K22" s="12" t="s">
        <v>112</v>
      </c>
      <c r="L22" s="10">
        <v>2572</v>
      </c>
      <c r="M22" s="12" t="s">
        <v>122</v>
      </c>
      <c r="N22" s="10">
        <v>2572</v>
      </c>
      <c r="O22" s="12" t="s">
        <v>134</v>
      </c>
      <c r="P22" s="13">
        <v>2572</v>
      </c>
      <c r="Q22" s="13"/>
      <c r="R22" s="13"/>
      <c r="S22" s="13"/>
      <c r="T22" s="13"/>
      <c r="U22" s="25">
        <f t="shared" si="2"/>
        <v>10290.25</v>
      </c>
      <c r="V22" s="13">
        <f t="shared" si="3"/>
        <v>0</v>
      </c>
    </row>
    <row r="23" spans="1:22">
      <c r="A23" s="23" t="s">
        <v>56</v>
      </c>
      <c r="B23" s="18" t="s">
        <v>57</v>
      </c>
      <c r="C23" s="51">
        <v>3791</v>
      </c>
      <c r="D23" s="9">
        <v>677.95</v>
      </c>
      <c r="E23" s="9">
        <v>676</v>
      </c>
      <c r="F23" s="9">
        <f t="shared" si="0"/>
        <v>676</v>
      </c>
      <c r="G23" s="9">
        <f t="shared" si="0"/>
        <v>676</v>
      </c>
      <c r="H23" s="28">
        <f t="shared" si="1"/>
        <v>2705.95</v>
      </c>
      <c r="I23" s="12" t="s">
        <v>102</v>
      </c>
      <c r="J23" s="13">
        <v>677.95</v>
      </c>
      <c r="K23" s="12" t="s">
        <v>81</v>
      </c>
      <c r="L23" s="10">
        <v>676</v>
      </c>
      <c r="M23" s="12" t="s">
        <v>82</v>
      </c>
      <c r="N23" s="10">
        <v>676</v>
      </c>
      <c r="O23" s="12" t="s">
        <v>133</v>
      </c>
      <c r="P23" s="13">
        <v>676</v>
      </c>
      <c r="Q23" s="13"/>
      <c r="R23" s="13"/>
      <c r="S23" s="13"/>
      <c r="T23" s="13"/>
      <c r="U23" s="25">
        <f t="shared" si="2"/>
        <v>2705.95</v>
      </c>
      <c r="V23" s="13">
        <f t="shared" si="3"/>
        <v>0</v>
      </c>
    </row>
    <row r="24" spans="1:22">
      <c r="A24" s="23" t="s">
        <v>58</v>
      </c>
      <c r="B24" s="18" t="s">
        <v>59</v>
      </c>
      <c r="C24" s="51">
        <v>3947</v>
      </c>
      <c r="D24" s="9">
        <v>694.15</v>
      </c>
      <c r="E24" s="9">
        <v>694</v>
      </c>
      <c r="F24" s="9">
        <f t="shared" si="0"/>
        <v>694</v>
      </c>
      <c r="G24" s="9">
        <f t="shared" si="0"/>
        <v>694</v>
      </c>
      <c r="H24" s="28">
        <f t="shared" si="1"/>
        <v>2776.15</v>
      </c>
      <c r="I24" s="12" t="s">
        <v>96</v>
      </c>
      <c r="J24" s="13">
        <v>694.15</v>
      </c>
      <c r="K24" s="12" t="s">
        <v>111</v>
      </c>
      <c r="L24" s="10">
        <v>694</v>
      </c>
      <c r="M24" s="12" t="s">
        <v>121</v>
      </c>
      <c r="N24" s="10">
        <v>694</v>
      </c>
      <c r="O24" s="12" t="s">
        <v>130</v>
      </c>
      <c r="P24" s="13">
        <v>694</v>
      </c>
      <c r="Q24" s="13"/>
      <c r="R24" s="13"/>
      <c r="S24" s="13"/>
      <c r="T24" s="13"/>
      <c r="U24" s="25">
        <f t="shared" si="2"/>
        <v>2776.15</v>
      </c>
      <c r="V24" s="13">
        <f t="shared" si="3"/>
        <v>0</v>
      </c>
    </row>
    <row r="25" spans="1:22">
      <c r="A25" s="23" t="s">
        <v>60</v>
      </c>
      <c r="B25" s="18" t="s">
        <v>61</v>
      </c>
      <c r="C25" s="51">
        <v>7274</v>
      </c>
      <c r="D25" s="9">
        <v>1069.3</v>
      </c>
      <c r="E25" s="9">
        <v>1068</v>
      </c>
      <c r="F25" s="9">
        <f>E25</f>
        <v>1068</v>
      </c>
      <c r="G25" s="9">
        <f t="shared" si="0"/>
        <v>1068</v>
      </c>
      <c r="H25" s="28">
        <f t="shared" si="1"/>
        <v>4273.3</v>
      </c>
      <c r="I25" s="12" t="s">
        <v>90</v>
      </c>
      <c r="J25" s="13">
        <v>1069.3</v>
      </c>
      <c r="K25" s="12" t="s">
        <v>90</v>
      </c>
      <c r="L25" s="10">
        <v>1068</v>
      </c>
      <c r="M25" s="12" t="s">
        <v>90</v>
      </c>
      <c r="N25" s="10">
        <v>1068</v>
      </c>
      <c r="O25" s="12" t="s">
        <v>90</v>
      </c>
      <c r="P25" s="13">
        <v>1068</v>
      </c>
      <c r="Q25" s="13"/>
      <c r="R25" s="13"/>
      <c r="S25" s="13"/>
      <c r="T25" s="13"/>
      <c r="U25" s="25">
        <f t="shared" si="2"/>
        <v>4273.3</v>
      </c>
      <c r="V25" s="42">
        <f t="shared" si="3"/>
        <v>0</v>
      </c>
    </row>
    <row r="26" spans="1:22">
      <c r="A26" s="23" t="s">
        <v>62</v>
      </c>
      <c r="B26" s="18" t="s">
        <v>63</v>
      </c>
      <c r="C26" s="51">
        <v>5395</v>
      </c>
      <c r="D26" s="9">
        <v>856.75</v>
      </c>
      <c r="E26" s="9">
        <v>857</v>
      </c>
      <c r="F26" s="9">
        <f t="shared" si="0"/>
        <v>857</v>
      </c>
      <c r="G26" s="9">
        <f t="shared" si="0"/>
        <v>857</v>
      </c>
      <c r="H26" s="28">
        <f t="shared" si="1"/>
        <v>3427.75</v>
      </c>
      <c r="I26" s="12" t="s">
        <v>96</v>
      </c>
      <c r="J26" s="13">
        <v>856.75</v>
      </c>
      <c r="K26" s="12" t="s">
        <v>114</v>
      </c>
      <c r="L26" s="10">
        <v>857</v>
      </c>
      <c r="M26" s="12" t="s">
        <v>119</v>
      </c>
      <c r="N26" s="10">
        <v>857</v>
      </c>
      <c r="O26" s="12" t="s">
        <v>128</v>
      </c>
      <c r="P26" s="13">
        <v>857</v>
      </c>
      <c r="Q26" s="13"/>
      <c r="R26" s="13"/>
      <c r="S26" s="13"/>
      <c r="T26" s="13"/>
      <c r="U26" s="25">
        <f t="shared" si="2"/>
        <v>3427.75</v>
      </c>
      <c r="V26" s="43">
        <f t="shared" si="3"/>
        <v>0</v>
      </c>
    </row>
    <row r="27" spans="1:22">
      <c r="A27" s="23" t="s">
        <v>64</v>
      </c>
      <c r="B27" s="18" t="s">
        <v>65</v>
      </c>
      <c r="C27" s="51">
        <v>4884</v>
      </c>
      <c r="D27" s="9">
        <v>800.8</v>
      </c>
      <c r="E27" s="9">
        <v>799</v>
      </c>
      <c r="F27" s="9">
        <f t="shared" si="0"/>
        <v>799</v>
      </c>
      <c r="G27" s="9">
        <f t="shared" si="0"/>
        <v>799</v>
      </c>
      <c r="H27" s="28">
        <f t="shared" si="1"/>
        <v>3197.8</v>
      </c>
      <c r="I27" s="12" t="s">
        <v>97</v>
      </c>
      <c r="J27" s="13">
        <v>800.8</v>
      </c>
      <c r="K27" s="12" t="s">
        <v>109</v>
      </c>
      <c r="L27" s="10">
        <v>799</v>
      </c>
      <c r="M27" s="12" t="s">
        <v>117</v>
      </c>
      <c r="N27" s="10">
        <v>799</v>
      </c>
      <c r="O27" s="12" t="s">
        <v>129</v>
      </c>
      <c r="P27" s="13">
        <v>799</v>
      </c>
      <c r="Q27" s="13"/>
      <c r="R27" s="13"/>
      <c r="S27" s="13"/>
      <c r="T27" s="13"/>
      <c r="U27" s="25">
        <f t="shared" si="2"/>
        <v>3197.8</v>
      </c>
      <c r="V27" s="13">
        <f t="shared" si="3"/>
        <v>0</v>
      </c>
    </row>
    <row r="28" spans="1:22">
      <c r="A28" s="23" t="s">
        <v>66</v>
      </c>
      <c r="B28" s="18" t="s">
        <v>67</v>
      </c>
      <c r="C28" s="51">
        <v>4445</v>
      </c>
      <c r="D28" s="9">
        <v>750.25</v>
      </c>
      <c r="E28" s="9">
        <v>750</v>
      </c>
      <c r="F28" s="9">
        <f t="shared" si="0"/>
        <v>750</v>
      </c>
      <c r="G28" s="9">
        <f t="shared" si="0"/>
        <v>750</v>
      </c>
      <c r="H28" s="28">
        <f t="shared" si="1"/>
        <v>3000.25</v>
      </c>
      <c r="I28" s="12" t="s">
        <v>100</v>
      </c>
      <c r="J28" s="13">
        <v>750.25</v>
      </c>
      <c r="K28" s="12" t="s">
        <v>100</v>
      </c>
      <c r="L28" s="10">
        <v>750</v>
      </c>
      <c r="M28" s="12" t="s">
        <v>100</v>
      </c>
      <c r="N28" s="10">
        <v>750</v>
      </c>
      <c r="O28" s="12" t="s">
        <v>100</v>
      </c>
      <c r="P28" s="13">
        <v>750</v>
      </c>
      <c r="Q28" s="13"/>
      <c r="R28" s="13"/>
      <c r="S28" s="13"/>
      <c r="T28" s="13"/>
      <c r="U28" s="25">
        <f t="shared" si="2"/>
        <v>3000.25</v>
      </c>
      <c r="V28" s="13">
        <f t="shared" si="3"/>
        <v>0</v>
      </c>
    </row>
    <row r="29" spans="1:22">
      <c r="A29" s="23" t="s">
        <v>68</v>
      </c>
      <c r="B29" s="18" t="s">
        <v>69</v>
      </c>
      <c r="C29" s="51">
        <v>3687</v>
      </c>
      <c r="D29" s="9">
        <v>664.15</v>
      </c>
      <c r="E29" s="9">
        <v>665</v>
      </c>
      <c r="F29" s="9">
        <f t="shared" si="0"/>
        <v>665</v>
      </c>
      <c r="G29" s="9">
        <f t="shared" si="0"/>
        <v>665</v>
      </c>
      <c r="H29" s="28">
        <f t="shared" si="1"/>
        <v>2659.15</v>
      </c>
      <c r="I29" s="12" t="s">
        <v>98</v>
      </c>
      <c r="J29" s="13">
        <v>664.15</v>
      </c>
      <c r="K29" s="12" t="s">
        <v>113</v>
      </c>
      <c r="L29" s="10">
        <v>665</v>
      </c>
      <c r="M29" s="12" t="s">
        <v>123</v>
      </c>
      <c r="N29" s="10">
        <v>665</v>
      </c>
      <c r="O29" s="12" t="s">
        <v>126</v>
      </c>
      <c r="P29" s="13">
        <v>665</v>
      </c>
      <c r="Q29" s="13"/>
      <c r="R29" s="13"/>
      <c r="S29" s="13"/>
      <c r="T29" s="13"/>
      <c r="U29" s="25">
        <f t="shared" si="2"/>
        <v>2659.15</v>
      </c>
      <c r="V29" s="13">
        <f t="shared" si="3"/>
        <v>0</v>
      </c>
    </row>
    <row r="30" spans="1:22">
      <c r="A30" s="23" t="s">
        <v>70</v>
      </c>
      <c r="B30" s="18" t="s">
        <v>71</v>
      </c>
      <c r="C30" s="51">
        <v>6657</v>
      </c>
      <c r="D30" s="9">
        <v>998.65</v>
      </c>
      <c r="E30" s="9">
        <v>999</v>
      </c>
      <c r="F30" s="9">
        <f t="shared" si="0"/>
        <v>999</v>
      </c>
      <c r="G30" s="9">
        <f t="shared" si="0"/>
        <v>999</v>
      </c>
      <c r="H30" s="28">
        <f t="shared" si="1"/>
        <v>3995.65</v>
      </c>
      <c r="I30" s="12" t="s">
        <v>96</v>
      </c>
      <c r="J30" s="13">
        <v>998.65</v>
      </c>
      <c r="K30" s="12" t="s">
        <v>110</v>
      </c>
      <c r="L30" s="10">
        <v>999</v>
      </c>
      <c r="M30" s="12" t="s">
        <v>115</v>
      </c>
      <c r="N30" s="10">
        <v>999</v>
      </c>
      <c r="O30" s="12" t="s">
        <v>125</v>
      </c>
      <c r="P30" s="13">
        <v>999</v>
      </c>
      <c r="Q30" s="13"/>
      <c r="R30" s="13"/>
      <c r="S30" s="13"/>
      <c r="T30" s="13"/>
      <c r="U30" s="25">
        <f t="shared" si="2"/>
        <v>3995.65</v>
      </c>
      <c r="V30" s="13">
        <f t="shared" si="3"/>
        <v>0</v>
      </c>
    </row>
    <row r="31" spans="1:22">
      <c r="A31" s="23" t="s">
        <v>72</v>
      </c>
      <c r="B31" s="18" t="s">
        <v>74</v>
      </c>
      <c r="C31" s="51">
        <v>4195</v>
      </c>
      <c r="D31" s="10">
        <v>721.75</v>
      </c>
      <c r="E31" s="10">
        <v>722</v>
      </c>
      <c r="F31" s="10">
        <f t="shared" si="0"/>
        <v>722</v>
      </c>
      <c r="G31" s="10">
        <f t="shared" si="0"/>
        <v>722</v>
      </c>
      <c r="H31" s="28">
        <f t="shared" si="1"/>
        <v>2887.75</v>
      </c>
      <c r="I31" s="12" t="s">
        <v>124</v>
      </c>
      <c r="J31" s="13">
        <v>721.75</v>
      </c>
      <c r="K31" s="12" t="s">
        <v>124</v>
      </c>
      <c r="L31" s="10">
        <v>722</v>
      </c>
      <c r="M31" s="12" t="s">
        <v>124</v>
      </c>
      <c r="N31" s="10">
        <v>722</v>
      </c>
      <c r="O31" s="12" t="s">
        <v>124</v>
      </c>
      <c r="P31" s="13">
        <v>722</v>
      </c>
      <c r="Q31" s="13"/>
      <c r="R31" s="13"/>
      <c r="S31" s="13"/>
      <c r="T31" s="13"/>
      <c r="U31" s="25">
        <f t="shared" si="2"/>
        <v>2887.75</v>
      </c>
      <c r="V31" s="13">
        <f t="shared" si="3"/>
        <v>0</v>
      </c>
    </row>
    <row r="32" spans="1:22">
      <c r="A32" s="23" t="s">
        <v>75</v>
      </c>
      <c r="B32" s="18" t="s">
        <v>78</v>
      </c>
      <c r="C32" s="8"/>
      <c r="D32" s="10">
        <v>500</v>
      </c>
      <c r="E32" s="10"/>
      <c r="F32" s="10"/>
      <c r="G32" s="10"/>
      <c r="H32" s="24">
        <v>500</v>
      </c>
      <c r="I32" s="12" t="s">
        <v>91</v>
      </c>
      <c r="J32" s="13">
        <v>500</v>
      </c>
      <c r="K32" s="12"/>
      <c r="L32" s="10"/>
      <c r="M32" s="12"/>
      <c r="N32" s="10"/>
      <c r="O32" s="12"/>
      <c r="P32" s="13"/>
      <c r="Q32" s="13"/>
      <c r="R32" s="13"/>
      <c r="S32" s="13"/>
      <c r="T32" s="13"/>
      <c r="U32" s="25">
        <f t="shared" si="2"/>
        <v>500</v>
      </c>
      <c r="V32" s="13">
        <f t="shared" si="3"/>
        <v>0</v>
      </c>
    </row>
    <row r="33" spans="1:22">
      <c r="A33" s="23" t="s">
        <v>76</v>
      </c>
      <c r="B33" s="18" t="s">
        <v>79</v>
      </c>
      <c r="C33" s="26"/>
      <c r="D33" s="10">
        <v>500</v>
      </c>
      <c r="E33" s="10"/>
      <c r="F33" s="10"/>
      <c r="G33" s="10"/>
      <c r="H33" s="24">
        <v>500</v>
      </c>
      <c r="I33" s="12" t="s">
        <v>100</v>
      </c>
      <c r="J33" s="13">
        <v>500</v>
      </c>
      <c r="K33" s="12"/>
      <c r="L33" s="10"/>
      <c r="M33" s="12"/>
      <c r="N33" s="10"/>
      <c r="O33" s="12"/>
      <c r="P33" s="13"/>
      <c r="Q33" s="13"/>
      <c r="R33" s="13"/>
      <c r="S33" s="13"/>
      <c r="T33" s="13"/>
      <c r="U33" s="25">
        <f t="shared" si="2"/>
        <v>500</v>
      </c>
      <c r="V33" s="13">
        <f t="shared" si="3"/>
        <v>0</v>
      </c>
    </row>
    <row r="34" spans="1:22">
      <c r="A34" s="23"/>
      <c r="B34" s="27" t="s">
        <v>25</v>
      </c>
      <c r="C34" s="49">
        <f t="shared" ref="C34:G34" si="4">SUM(C9:C33)</f>
        <v>146197</v>
      </c>
      <c r="D34" s="25">
        <f>SUM(D9:D33)</f>
        <v>23121.75</v>
      </c>
      <c r="E34" s="25">
        <f t="shared" si="4"/>
        <v>22222.3</v>
      </c>
      <c r="F34" s="25">
        <f>SUM(F9:F33)</f>
        <v>22222.3</v>
      </c>
      <c r="G34" s="25">
        <f t="shared" si="4"/>
        <v>22222.3</v>
      </c>
      <c r="H34" s="28">
        <f>SUM(H9:H33)</f>
        <v>89788.65</v>
      </c>
      <c r="I34" s="11"/>
      <c r="J34" s="25">
        <f>SUM(J9:J33)</f>
        <v>23121.75</v>
      </c>
      <c r="K34" s="11"/>
      <c r="L34" s="25">
        <f>SUM(L9:L33)</f>
        <v>22117</v>
      </c>
      <c r="M34" s="29"/>
      <c r="N34" s="28">
        <f>SUM(N9:N33)</f>
        <v>22274.9</v>
      </c>
      <c r="O34" s="12"/>
      <c r="P34" s="25">
        <f>SUM(P9:P33)</f>
        <v>22275</v>
      </c>
      <c r="Q34" s="25"/>
      <c r="R34" s="25">
        <f>SUM(R9:R18)</f>
        <v>0</v>
      </c>
      <c r="S34" s="25"/>
      <c r="T34" s="25">
        <f>SUM(T9:T18)</f>
        <v>638</v>
      </c>
      <c r="U34" s="25">
        <f>SUM(U9:U33)</f>
        <v>89788.65</v>
      </c>
      <c r="V34" s="25">
        <f>SUM(V9:V33)</f>
        <v>0</v>
      </c>
    </row>
    <row r="35" spans="1:22">
      <c r="A35" s="30"/>
      <c r="B35" s="31"/>
      <c r="C35" s="32"/>
      <c r="D35" s="33"/>
      <c r="E35" s="33"/>
      <c r="F35" s="33"/>
      <c r="G35" s="33"/>
      <c r="H35" s="46"/>
      <c r="I35" s="34"/>
      <c r="M35" s="35"/>
      <c r="O35" s="36"/>
      <c r="U35" s="53"/>
    </row>
    <row r="36" spans="1:22">
      <c r="G36" s="37"/>
      <c r="H36" s="37"/>
      <c r="T36" s="37"/>
      <c r="U36" s="37"/>
      <c r="V36" s="37"/>
    </row>
    <row r="37" spans="1:22">
      <c r="U37" s="37"/>
    </row>
    <row r="38" spans="1:22">
      <c r="B38" s="31" t="s">
        <v>46</v>
      </c>
      <c r="H38" t="s">
        <v>92</v>
      </c>
      <c r="I38" t="s">
        <v>89</v>
      </c>
      <c r="J38" s="37">
        <v>638</v>
      </c>
      <c r="U38" s="37">
        <f>J38</f>
        <v>638</v>
      </c>
    </row>
    <row r="39" spans="1:22">
      <c r="U39" s="37">
        <f>U34+U38</f>
        <v>90426.65</v>
      </c>
    </row>
  </sheetData>
  <mergeCells count="9">
    <mergeCell ref="A2:V2"/>
    <mergeCell ref="A7:A8"/>
    <mergeCell ref="B7:B8"/>
    <mergeCell ref="C7:C8"/>
    <mergeCell ref="D7:G7"/>
    <mergeCell ref="H7:H8"/>
    <mergeCell ref="I7:P7"/>
    <mergeCell ref="U7:U8"/>
    <mergeCell ref="V7:V8"/>
  </mergeCells>
  <pageMargins left="0.70866141732283472" right="0.70866141732283472" top="0.74803149606299213" bottom="0.74803149606299213" header="0.31496062992125984" footer="0.31496062992125984"/>
  <pageSetup paperSize="9" scale="67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12-2025</vt:lpstr>
      <vt:lpstr>12-25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Żuchowska</dc:creator>
  <cp:lastModifiedBy>Basia</cp:lastModifiedBy>
  <cp:lastPrinted>2026-01-02T10:14:43Z</cp:lastPrinted>
  <dcterms:created xsi:type="dcterms:W3CDTF">2014-10-03T08:07:49Z</dcterms:created>
  <dcterms:modified xsi:type="dcterms:W3CDTF">2026-01-02T10:15:02Z</dcterms:modified>
</cp:coreProperties>
</file>