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5" yWindow="105" windowWidth="15480" windowHeight="7350"/>
  </bookViews>
  <sheets>
    <sheet name="11-2019" sheetId="4" r:id="rId1"/>
    <sheet name="11-19" sheetId="3" r:id="rId2"/>
    <sheet name="Arkusz3" sheetId="7" r:id="rId3"/>
  </sheets>
  <calcPr calcId="125725"/>
</workbook>
</file>

<file path=xl/calcChain.xml><?xml version="1.0" encoding="utf-8"?>
<calcChain xmlns="http://schemas.openxmlformats.org/spreadsheetml/2006/main">
  <c r="N32" i="3"/>
  <c r="P32"/>
  <c r="C27" i="4"/>
  <c r="C24" s="1"/>
  <c r="C14"/>
  <c r="C9"/>
  <c r="L32" i="3"/>
  <c r="J32"/>
  <c r="E32"/>
  <c r="D32"/>
  <c r="C32"/>
  <c r="Q31"/>
  <c r="R31" s="1"/>
  <c r="Q30"/>
  <c r="R30" s="1"/>
  <c r="Q29"/>
  <c r="F29"/>
  <c r="G29" s="1"/>
  <c r="Q28"/>
  <c r="F28"/>
  <c r="G28" s="1"/>
  <c r="Q27"/>
  <c r="F27"/>
  <c r="G27" s="1"/>
  <c r="Q26"/>
  <c r="F26"/>
  <c r="G26" s="1"/>
  <c r="Q25"/>
  <c r="F25"/>
  <c r="Q24"/>
  <c r="F24"/>
  <c r="G24" s="1"/>
  <c r="Q23"/>
  <c r="F23"/>
  <c r="G23" s="1"/>
  <c r="Q22"/>
  <c r="F22"/>
  <c r="G22" s="1"/>
  <c r="Q21"/>
  <c r="G21"/>
  <c r="F21"/>
  <c r="H21" s="1"/>
  <c r="Q20"/>
  <c r="F20"/>
  <c r="Q19"/>
  <c r="F19"/>
  <c r="Q18"/>
  <c r="F18"/>
  <c r="G18" s="1"/>
  <c r="Q17"/>
  <c r="G17"/>
  <c r="F17"/>
  <c r="Q16"/>
  <c r="G16"/>
  <c r="H16" s="1"/>
  <c r="F16"/>
  <c r="Q15"/>
  <c r="G15"/>
  <c r="H15" s="1"/>
  <c r="F15"/>
  <c r="Q14"/>
  <c r="F14"/>
  <c r="G14" s="1"/>
  <c r="Q13"/>
  <c r="F13"/>
  <c r="G13" s="1"/>
  <c r="Q12"/>
  <c r="F12"/>
  <c r="G12" s="1"/>
  <c r="Q11"/>
  <c r="F11"/>
  <c r="G11" s="1"/>
  <c r="Q10"/>
  <c r="F10"/>
  <c r="G10" s="1"/>
  <c r="Q9"/>
  <c r="F9"/>
  <c r="Q8"/>
  <c r="F8"/>
  <c r="G8" s="1"/>
  <c r="Q7"/>
  <c r="F7"/>
  <c r="G7" s="1"/>
  <c r="H19" l="1"/>
  <c r="R19" s="1"/>
  <c r="G19"/>
  <c r="G20"/>
  <c r="H20" s="1"/>
  <c r="R20" s="1"/>
  <c r="H11"/>
  <c r="H12"/>
  <c r="H27"/>
  <c r="R27" s="1"/>
  <c r="H28"/>
  <c r="H7"/>
  <c r="H8"/>
  <c r="R8" s="1"/>
  <c r="H17"/>
  <c r="H23"/>
  <c r="R23" s="1"/>
  <c r="H24"/>
  <c r="G9"/>
  <c r="H9" s="1"/>
  <c r="R9" s="1"/>
  <c r="H13"/>
  <c r="R13" s="1"/>
  <c r="G25"/>
  <c r="H25" s="1"/>
  <c r="R25" s="1"/>
  <c r="H29"/>
  <c r="R29" s="1"/>
  <c r="R24"/>
  <c r="R16"/>
  <c r="R21"/>
  <c r="R15"/>
  <c r="R12"/>
  <c r="R28"/>
  <c r="R17"/>
  <c r="R11"/>
  <c r="Q32"/>
  <c r="C7" i="4"/>
  <c r="C21" s="1"/>
  <c r="G32" i="3"/>
  <c r="H10"/>
  <c r="R10" s="1"/>
  <c r="H14"/>
  <c r="R14" s="1"/>
  <c r="H18"/>
  <c r="R18" s="1"/>
  <c r="H22"/>
  <c r="R22" s="1"/>
  <c r="H26"/>
  <c r="R26" s="1"/>
  <c r="F32"/>
  <c r="R7"/>
  <c r="R32" l="1"/>
  <c r="H32"/>
</calcChain>
</file>

<file path=xl/sharedStrings.xml><?xml version="1.0" encoding="utf-8"?>
<sst xmlns="http://schemas.openxmlformats.org/spreadsheetml/2006/main" count="194" uniqueCount="135">
  <si>
    <t>I.</t>
  </si>
  <si>
    <t>Przychody ogółem</t>
  </si>
  <si>
    <t>w tym:</t>
  </si>
  <si>
    <t>1.</t>
  </si>
  <si>
    <t xml:space="preserve">środki na rachunku podstawowym  </t>
  </si>
  <si>
    <t xml:space="preserve">środki na rachunku lokat                 </t>
  </si>
  <si>
    <t xml:space="preserve">gotówka w kasie                </t>
  </si>
  <si>
    <t>2.</t>
  </si>
  <si>
    <t xml:space="preserve">Odsetki bankowe od lokaty </t>
  </si>
  <si>
    <t>3.</t>
  </si>
  <si>
    <t>Przychody z działalności podstawowej</t>
  </si>
  <si>
    <t>Składki członkowskie</t>
  </si>
  <si>
    <t>Wpłaty za szkolenia i konferencje</t>
  </si>
  <si>
    <t>II.</t>
  </si>
  <si>
    <t>Koszty działalności podstawowej</t>
  </si>
  <si>
    <t>III.</t>
  </si>
  <si>
    <t>VI.</t>
  </si>
  <si>
    <t xml:space="preserve">1. </t>
  </si>
  <si>
    <t>środki na rachunku podstawowym</t>
  </si>
  <si>
    <t xml:space="preserve">2. </t>
  </si>
  <si>
    <t>środki na rachunku lokat</t>
  </si>
  <si>
    <t xml:space="preserve">3. </t>
  </si>
  <si>
    <t>gotówka w kasie</t>
  </si>
  <si>
    <t>Lp.</t>
  </si>
  <si>
    <t>Wyszczególnienie</t>
  </si>
  <si>
    <t>Stan 
ludności</t>
  </si>
  <si>
    <t>Przypis składek członkowskich</t>
  </si>
  <si>
    <t>RAZEM</t>
  </si>
  <si>
    <t>Wpłaty składek członkowskich</t>
  </si>
  <si>
    <t>Różnica</t>
  </si>
  <si>
    <t>I
do 21.02</t>
  </si>
  <si>
    <t>II
do 30.04</t>
  </si>
  <si>
    <t>III
do 31.07</t>
  </si>
  <si>
    <t>IV
do 31.10</t>
  </si>
  <si>
    <t>nr
dow.</t>
  </si>
  <si>
    <t>I</t>
  </si>
  <si>
    <t>II</t>
  </si>
  <si>
    <t>III</t>
  </si>
  <si>
    <t>IV</t>
  </si>
  <si>
    <t>Miasto Rypin</t>
  </si>
  <si>
    <t>Miasto Włocławek</t>
  </si>
  <si>
    <t>4.</t>
  </si>
  <si>
    <t>Miasto i Gmina Dobrzyń</t>
  </si>
  <si>
    <t>5.</t>
  </si>
  <si>
    <t>Miasto i Gmina Górzno</t>
  </si>
  <si>
    <t>6.</t>
  </si>
  <si>
    <t>Miasto i Gmina Skępe</t>
  </si>
  <si>
    <t>Gmina Bobrowniki</t>
  </si>
  <si>
    <t>8.</t>
  </si>
  <si>
    <t>Gmina Brzuze</t>
  </si>
  <si>
    <t>9.</t>
  </si>
  <si>
    <t>Gmina Ciechocin</t>
  </si>
  <si>
    <t>10.</t>
  </si>
  <si>
    <t>Gmina Chrostkowo</t>
  </si>
  <si>
    <t>11.</t>
  </si>
  <si>
    <t>Gmina Czernikowo</t>
  </si>
  <si>
    <t>12.</t>
  </si>
  <si>
    <t>Gmina Kikół</t>
  </si>
  <si>
    <t>13.</t>
  </si>
  <si>
    <t>Gmina Lipno</t>
  </si>
  <si>
    <t>14.</t>
  </si>
  <si>
    <t>Gmina Obrowo</t>
  </si>
  <si>
    <t>15.</t>
  </si>
  <si>
    <t>Gmina Osiek</t>
  </si>
  <si>
    <t>16.</t>
  </si>
  <si>
    <t>Gmina Radomin</t>
  </si>
  <si>
    <t>17.</t>
  </si>
  <si>
    <t>Gmina Rypin</t>
  </si>
  <si>
    <t>18.</t>
  </si>
  <si>
    <t>Gmina Skrwilno</t>
  </si>
  <si>
    <t>19.</t>
  </si>
  <si>
    <t>Gmina Świedziebnia</t>
  </si>
  <si>
    <t>20.</t>
  </si>
  <si>
    <t>Gmina Tłuchowo</t>
  </si>
  <si>
    <t>21.</t>
  </si>
  <si>
    <t>Gmina Wąpielsk</t>
  </si>
  <si>
    <t>22.</t>
  </si>
  <si>
    <t>Gmina Wielgie</t>
  </si>
  <si>
    <t>23.</t>
  </si>
  <si>
    <t>Gmina Golub-Dobrzyń</t>
  </si>
  <si>
    <t>Gmina Zbójno</t>
  </si>
  <si>
    <t>24.</t>
  </si>
  <si>
    <t>25.</t>
  </si>
  <si>
    <t>Dochód(I-II- III)</t>
  </si>
  <si>
    <t>Starostwo Powiat Torun</t>
  </si>
  <si>
    <t>Nadleśnictwo Skrwilno</t>
  </si>
  <si>
    <t>7.</t>
  </si>
  <si>
    <t>PRZYPISY I WPŁATY SKŁADEK CZŁONKOWSKICH ZA 2019 r.</t>
  </si>
  <si>
    <t>14.02</t>
  </si>
  <si>
    <t>20.02</t>
  </si>
  <si>
    <t>1.02</t>
  </si>
  <si>
    <t>5.02</t>
  </si>
  <si>
    <t>12.03</t>
  </si>
  <si>
    <t>7.02</t>
  </si>
  <si>
    <t>13.02</t>
  </si>
  <si>
    <t>12.02</t>
  </si>
  <si>
    <t>15.02</t>
  </si>
  <si>
    <t>18.02</t>
  </si>
  <si>
    <t>8.02</t>
  </si>
  <si>
    <t>8.01</t>
  </si>
  <si>
    <t>28.02</t>
  </si>
  <si>
    <t>Środki pieniężne na dzień 01.01.2019 r.</t>
  </si>
  <si>
    <t>01.03</t>
  </si>
  <si>
    <t>21.03</t>
  </si>
  <si>
    <t>25.03</t>
  </si>
  <si>
    <t>30.04</t>
  </si>
  <si>
    <t>24.04</t>
  </si>
  <si>
    <t>25.04</t>
  </si>
  <si>
    <t>26.04</t>
  </si>
  <si>
    <t>29.04</t>
  </si>
  <si>
    <t>16.05</t>
  </si>
  <si>
    <t>054.06</t>
  </si>
  <si>
    <t>28.06</t>
  </si>
  <si>
    <t>30.07</t>
  </si>
  <si>
    <t>29.07</t>
  </si>
  <si>
    <t>28.08</t>
  </si>
  <si>
    <t>25.07</t>
  </si>
  <si>
    <t>24.07</t>
  </si>
  <si>
    <t>12.07</t>
  </si>
  <si>
    <t>31.07</t>
  </si>
  <si>
    <t>23.07</t>
  </si>
  <si>
    <t>16.07</t>
  </si>
  <si>
    <t>31.10</t>
  </si>
  <si>
    <t>30.10</t>
  </si>
  <si>
    <t>05.11</t>
  </si>
  <si>
    <t>28.11</t>
  </si>
  <si>
    <t>24.10</t>
  </si>
  <si>
    <t>29.10</t>
  </si>
  <si>
    <t>23.10</t>
  </si>
  <si>
    <t>25.10</t>
  </si>
  <si>
    <t>11.09</t>
  </si>
  <si>
    <t>28.10</t>
  </si>
  <si>
    <t>15.10</t>
  </si>
  <si>
    <t>Sprawozdanie finansowe 
Stowarzyszenia Gmin Ziemi Dobrzyńskiej 
na dzień 31 grudnia  2019 r.</t>
  </si>
  <si>
    <t>Środki pieniężne na dzień 31.12.2019 r.</t>
  </si>
</sst>
</file>

<file path=xl/styles.xml><?xml version="1.0" encoding="utf-8"?>
<styleSheet xmlns="http://schemas.openxmlformats.org/spreadsheetml/2006/main">
  <numFmts count="3">
    <numFmt numFmtId="164" formatCode="#,##0_ ;\-#,##0\ "/>
    <numFmt numFmtId="165" formatCode="_-* #,##0\ _z_ł_-;\-* #,##0\ _z_ł_-;_-* &quot;- &quot;_z_ł_-;_-@_-"/>
    <numFmt numFmtId="166" formatCode="_-* #,##0.00&quot; zł&quot;_-;\-* #,##0.00&quot; zł&quot;_-;_-* \-??&quot; zł&quot;_-;_-@_-"/>
  </numFmts>
  <fonts count="1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b/>
      <i/>
      <sz val="10"/>
      <name val="Arial"/>
      <family val="2"/>
      <charset val="238"/>
    </font>
    <font>
      <sz val="14"/>
      <name val="Arial"/>
      <family val="2"/>
      <charset val="238"/>
    </font>
    <font>
      <b/>
      <i/>
      <sz val="14"/>
      <name val="Arial"/>
      <family val="2"/>
      <charset val="238"/>
    </font>
    <font>
      <i/>
      <sz val="12"/>
      <name val="Arial"/>
      <family val="2"/>
      <charset val="238"/>
    </font>
    <font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4" fillId="0" borderId="0" xfId="0" applyFont="1"/>
    <xf numFmtId="166" fontId="4" fillId="0" borderId="0" xfId="0" applyNumberFormat="1" applyFont="1"/>
    <xf numFmtId="0" fontId="7" fillId="0" borderId="0" xfId="0" applyFont="1"/>
    <xf numFmtId="0" fontId="8" fillId="0" borderId="0" xfId="0" applyFont="1"/>
    <xf numFmtId="0" fontId="9" fillId="0" borderId="0" xfId="0" applyFont="1"/>
    <xf numFmtId="166" fontId="10" fillId="0" borderId="0" xfId="0" applyNumberFormat="1" applyFont="1"/>
    <xf numFmtId="166" fontId="7" fillId="0" borderId="0" xfId="0" applyNumberFormat="1" applyFont="1"/>
    <xf numFmtId="164" fontId="6" fillId="0" borderId="2" xfId="0" applyNumberFormat="1" applyFont="1" applyBorder="1" applyAlignment="1">
      <alignment horizontal="right"/>
    </xf>
    <xf numFmtId="2" fontId="0" fillId="0" borderId="1" xfId="0" applyNumberFormat="1" applyFont="1" applyBorder="1" applyAlignment="1">
      <alignment horizontal="right"/>
    </xf>
    <xf numFmtId="164" fontId="6" fillId="0" borderId="2" xfId="0" applyNumberFormat="1" applyFont="1" applyBorder="1" applyAlignment="1"/>
    <xf numFmtId="2" fontId="0" fillId="0" borderId="1" xfId="0" applyNumberFormat="1" applyBorder="1" applyAlignment="1">
      <alignment horizontal="right"/>
    </xf>
    <xf numFmtId="1" fontId="5" fillId="2" borderId="1" xfId="0" applyNumberFormat="1" applyFont="1" applyFill="1" applyBorder="1"/>
    <xf numFmtId="1" fontId="5" fillId="2" borderId="1" xfId="0" applyNumberFormat="1" applyFont="1" applyFill="1" applyBorder="1" applyAlignment="1">
      <alignment horizontal="right"/>
    </xf>
    <xf numFmtId="2" fontId="0" fillId="0" borderId="1" xfId="0" applyNumberFormat="1" applyBorder="1"/>
    <xf numFmtId="2" fontId="4" fillId="0" borderId="0" xfId="0" applyNumberFormat="1" applyFont="1" applyAlignment="1">
      <alignment horizontal="right"/>
    </xf>
    <xf numFmtId="166" fontId="0" fillId="0" borderId="0" xfId="0" applyNumberFormat="1"/>
    <xf numFmtId="0" fontId="0" fillId="0" borderId="3" xfId="0" applyFont="1" applyBorder="1" applyAlignment="1">
      <alignment horizontal="left"/>
    </xf>
    <xf numFmtId="0" fontId="0" fillId="0" borderId="4" xfId="0" applyFont="1" applyBorder="1" applyAlignment="1"/>
    <xf numFmtId="0" fontId="0" fillId="0" borderId="3" xfId="0" applyFont="1" applyBorder="1"/>
    <xf numFmtId="0" fontId="0" fillId="0" borderId="3" xfId="0" applyBorder="1"/>
    <xf numFmtId="164" fontId="6" fillId="0" borderId="5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2" fontId="3" fillId="0" borderId="1" xfId="0" applyNumberFormat="1" applyFont="1" applyBorder="1" applyAlignment="1"/>
    <xf numFmtId="2" fontId="3" fillId="0" borderId="1" xfId="0" applyNumberFormat="1" applyFont="1" applyBorder="1"/>
    <xf numFmtId="164" fontId="6" fillId="0" borderId="6" xfId="0" applyNumberFormat="1" applyFont="1" applyBorder="1" applyAlignment="1">
      <alignment horizontal="right"/>
    </xf>
    <xf numFmtId="0" fontId="3" fillId="0" borderId="1" xfId="0" applyFont="1" applyBorder="1"/>
    <xf numFmtId="164" fontId="0" fillId="0" borderId="1" xfId="0" applyNumberFormat="1" applyBorder="1" applyAlignment="1">
      <alignment horizontal="right"/>
    </xf>
    <xf numFmtId="2" fontId="3" fillId="0" borderId="1" xfId="0" applyNumberFormat="1" applyFont="1" applyBorder="1" applyAlignment="1">
      <alignment horizontal="right"/>
    </xf>
    <xf numFmtId="1" fontId="6" fillId="2" borderId="1" xfId="0" applyNumberFormat="1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Border="1"/>
    <xf numFmtId="165" fontId="0" fillId="0" borderId="0" xfId="0" applyNumberFormat="1" applyBorder="1"/>
    <xf numFmtId="2" fontId="0" fillId="0" borderId="0" xfId="0" applyNumberFormat="1" applyBorder="1"/>
    <xf numFmtId="2" fontId="3" fillId="0" borderId="0" xfId="0" applyNumberFormat="1" applyFont="1" applyBorder="1"/>
    <xf numFmtId="0" fontId="0" fillId="0" borderId="0" xfId="0" applyAlignment="1">
      <alignment horizontal="right"/>
    </xf>
    <xf numFmtId="0" fontId="3" fillId="0" borderId="0" xfId="0" applyFont="1"/>
    <xf numFmtId="0" fontId="4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</cellXfs>
  <cellStyles count="3">
    <cellStyle name="Normalny" xfId="0" builtinId="0"/>
    <cellStyle name="Normalny 2" xfId="2"/>
    <cellStyle name="Normalny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tabSelected="1" workbookViewId="0">
      <selection activeCell="B29" sqref="B29"/>
    </sheetView>
  </sheetViews>
  <sheetFormatPr defaultRowHeight="15"/>
  <cols>
    <col min="1" max="1" width="6" customWidth="1"/>
    <col min="2" max="2" width="59.5703125" customWidth="1"/>
    <col min="3" max="3" width="20.5703125" customWidth="1"/>
    <col min="5" max="5" width="12.28515625" bestFit="1" customWidth="1"/>
  </cols>
  <sheetData>
    <row r="1" spans="1:3" ht="60" customHeight="1">
      <c r="A1" s="40" t="s">
        <v>133</v>
      </c>
      <c r="B1" s="40"/>
      <c r="C1" s="40"/>
    </row>
    <row r="7" spans="1:3" ht="18">
      <c r="A7" s="1" t="s">
        <v>0</v>
      </c>
      <c r="B7" s="1" t="s">
        <v>1</v>
      </c>
      <c r="C7" s="2">
        <f>C9+C13+C14</f>
        <v>137195.27000000002</v>
      </c>
    </row>
    <row r="8" spans="1:3" ht="18">
      <c r="A8" s="3"/>
      <c r="B8" s="3" t="s">
        <v>2</v>
      </c>
      <c r="C8" s="3"/>
    </row>
    <row r="9" spans="1:3" ht="18.75">
      <c r="A9" s="3" t="s">
        <v>3</v>
      </c>
      <c r="B9" s="4" t="s">
        <v>101</v>
      </c>
      <c r="C9" s="2">
        <f>SUM(C10:C12)</f>
        <v>22437.31</v>
      </c>
    </row>
    <row r="10" spans="1:3" ht="18">
      <c r="A10" s="3"/>
      <c r="B10" s="5" t="s">
        <v>4</v>
      </c>
      <c r="C10" s="6">
        <v>16344.77</v>
      </c>
    </row>
    <row r="11" spans="1:3" ht="18">
      <c r="A11" s="3"/>
      <c r="B11" s="5" t="s">
        <v>5</v>
      </c>
      <c r="C11" s="6">
        <v>6092.54</v>
      </c>
    </row>
    <row r="12" spans="1:3" ht="18">
      <c r="A12" s="3"/>
      <c r="B12" s="5" t="s">
        <v>6</v>
      </c>
      <c r="C12" s="6">
        <v>0</v>
      </c>
    </row>
    <row r="13" spans="1:3" ht="18.75">
      <c r="A13" s="3" t="s">
        <v>7</v>
      </c>
      <c r="B13" s="4" t="s">
        <v>8</v>
      </c>
      <c r="C13" s="2">
        <v>9.14</v>
      </c>
    </row>
    <row r="14" spans="1:3" ht="18.75">
      <c r="A14" s="3" t="s">
        <v>9</v>
      </c>
      <c r="B14" s="4" t="s">
        <v>10</v>
      </c>
      <c r="C14" s="2">
        <f>SUM(C15:C17)</f>
        <v>114748.82</v>
      </c>
    </row>
    <row r="15" spans="1:3" ht="18">
      <c r="A15" s="3"/>
      <c r="B15" s="5" t="s">
        <v>11</v>
      </c>
      <c r="C15" s="6">
        <v>63858.82</v>
      </c>
    </row>
    <row r="16" spans="1:3" ht="18">
      <c r="A16" s="3"/>
      <c r="B16" s="5" t="s">
        <v>12</v>
      </c>
      <c r="C16" s="6">
        <v>50890</v>
      </c>
    </row>
    <row r="17" spans="1:5" ht="18">
      <c r="A17" s="3"/>
      <c r="B17" s="5"/>
      <c r="C17" s="6"/>
    </row>
    <row r="18" spans="1:5" ht="18">
      <c r="A18" s="3"/>
      <c r="B18" s="3"/>
      <c r="C18" s="7"/>
    </row>
    <row r="19" spans="1:5" ht="18">
      <c r="A19" s="1" t="s">
        <v>13</v>
      </c>
      <c r="B19" s="1" t="s">
        <v>14</v>
      </c>
      <c r="C19" s="2">
        <v>123533.46</v>
      </c>
    </row>
    <row r="20" spans="1:5" ht="18">
      <c r="A20" s="1"/>
      <c r="B20" s="1"/>
      <c r="C20" s="2"/>
    </row>
    <row r="21" spans="1:5" ht="18">
      <c r="A21" s="1" t="s">
        <v>15</v>
      </c>
      <c r="B21" s="1" t="s">
        <v>83</v>
      </c>
      <c r="C21" s="2">
        <f>C7-C19</f>
        <v>13661.810000000012</v>
      </c>
      <c r="E21" s="16"/>
    </row>
    <row r="22" spans="1:5" ht="18">
      <c r="A22" s="1"/>
      <c r="B22" s="1"/>
      <c r="C22" s="2"/>
    </row>
    <row r="23" spans="1:5" ht="18">
      <c r="A23" s="3"/>
      <c r="B23" s="3"/>
      <c r="C23" s="7"/>
    </row>
    <row r="24" spans="1:5" ht="18">
      <c r="A24" s="1" t="s">
        <v>16</v>
      </c>
      <c r="B24" s="1" t="s">
        <v>134</v>
      </c>
      <c r="C24" s="2">
        <f>SUM(C26:C28)</f>
        <v>13661.81</v>
      </c>
    </row>
    <row r="25" spans="1:5" ht="18">
      <c r="A25" s="3"/>
      <c r="B25" s="3" t="s">
        <v>2</v>
      </c>
      <c r="C25" s="7"/>
    </row>
    <row r="26" spans="1:5" ht="18">
      <c r="A26" s="3" t="s">
        <v>17</v>
      </c>
      <c r="B26" s="5" t="s">
        <v>18</v>
      </c>
      <c r="C26" s="6">
        <v>7415.37</v>
      </c>
    </row>
    <row r="27" spans="1:5" ht="18">
      <c r="A27" s="3" t="s">
        <v>19</v>
      </c>
      <c r="B27" s="5" t="s">
        <v>20</v>
      </c>
      <c r="C27" s="6">
        <f>C11+C13</f>
        <v>6101.68</v>
      </c>
    </row>
    <row r="28" spans="1:5" ht="18">
      <c r="A28" s="3" t="s">
        <v>21</v>
      </c>
      <c r="B28" s="5" t="s">
        <v>22</v>
      </c>
      <c r="C28" s="6">
        <v>144.76</v>
      </c>
    </row>
    <row r="29" spans="1:5" ht="18">
      <c r="A29" s="3"/>
      <c r="B29" s="3"/>
      <c r="C29" s="7"/>
    </row>
    <row r="30" spans="1:5" ht="18">
      <c r="A30" s="1"/>
      <c r="B30" s="1"/>
      <c r="C30" s="15"/>
    </row>
  </sheetData>
  <mergeCells count="1">
    <mergeCell ref="A1:C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R33"/>
  <sheetViews>
    <sheetView topLeftCell="C13" workbookViewId="0">
      <selection activeCell="F36" sqref="F36"/>
    </sheetView>
  </sheetViews>
  <sheetFormatPr defaultRowHeight="15"/>
  <cols>
    <col min="1" max="1" width="6" customWidth="1"/>
    <col min="2" max="2" width="23" customWidth="1"/>
    <col min="4" max="4" width="8.7109375" customWidth="1"/>
    <col min="9" max="9" width="6.28515625" customWidth="1"/>
    <col min="10" max="10" width="9.42578125" customWidth="1"/>
    <col min="11" max="11" width="5.7109375" customWidth="1"/>
    <col min="12" max="12" width="8.42578125" customWidth="1"/>
    <col min="13" max="13" width="5.5703125" customWidth="1"/>
    <col min="14" max="14" width="8.28515625" customWidth="1"/>
    <col min="15" max="15" width="5.7109375" customWidth="1"/>
    <col min="16" max="16" width="8.7109375" customWidth="1"/>
    <col min="17" max="17" width="9.140625" customWidth="1"/>
  </cols>
  <sheetData>
    <row r="2" spans="1:18" ht="15.75">
      <c r="A2" s="41" t="s">
        <v>87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5" spans="1:18">
      <c r="A5" s="42" t="s">
        <v>23</v>
      </c>
      <c r="B5" s="42" t="s">
        <v>24</v>
      </c>
      <c r="C5" s="43" t="s">
        <v>25</v>
      </c>
      <c r="D5" s="42" t="s">
        <v>26</v>
      </c>
      <c r="E5" s="42"/>
      <c r="F5" s="42"/>
      <c r="G5" s="42"/>
      <c r="H5" s="44" t="s">
        <v>27</v>
      </c>
      <c r="I5" s="42" t="s">
        <v>28</v>
      </c>
      <c r="J5" s="42"/>
      <c r="K5" s="42"/>
      <c r="L5" s="42"/>
      <c r="M5" s="42"/>
      <c r="N5" s="42"/>
      <c r="O5" s="42"/>
      <c r="P5" s="42"/>
      <c r="Q5" s="44" t="s">
        <v>27</v>
      </c>
      <c r="R5" s="42" t="s">
        <v>29</v>
      </c>
    </row>
    <row r="6" spans="1:18" ht="30">
      <c r="A6" s="42"/>
      <c r="B6" s="42"/>
      <c r="C6" s="42"/>
      <c r="D6" s="22" t="s">
        <v>30</v>
      </c>
      <c r="E6" s="22" t="s">
        <v>31</v>
      </c>
      <c r="F6" s="22" t="s">
        <v>32</v>
      </c>
      <c r="G6" s="22" t="s">
        <v>33</v>
      </c>
      <c r="H6" s="44"/>
      <c r="I6" s="23" t="s">
        <v>34</v>
      </c>
      <c r="J6" s="24" t="s">
        <v>35</v>
      </c>
      <c r="K6" s="23" t="s">
        <v>34</v>
      </c>
      <c r="L6" s="24" t="s">
        <v>36</v>
      </c>
      <c r="M6" s="23" t="s">
        <v>34</v>
      </c>
      <c r="N6" s="24" t="s">
        <v>37</v>
      </c>
      <c r="O6" s="23" t="s">
        <v>34</v>
      </c>
      <c r="P6" s="24" t="s">
        <v>38</v>
      </c>
      <c r="Q6" s="44"/>
      <c r="R6" s="42"/>
    </row>
    <row r="7" spans="1:18">
      <c r="A7" s="25" t="s">
        <v>3</v>
      </c>
      <c r="B7" s="18" t="s">
        <v>39</v>
      </c>
      <c r="C7" s="10">
        <v>16482</v>
      </c>
      <c r="D7" s="9">
        <v>1364.14</v>
      </c>
      <c r="E7" s="9">
        <v>1362</v>
      </c>
      <c r="F7" s="9">
        <f t="shared" ref="F7:G29" si="0">E7</f>
        <v>1362</v>
      </c>
      <c r="G7" s="9">
        <f t="shared" si="0"/>
        <v>1362</v>
      </c>
      <c r="H7" s="26">
        <f>SUM(D7:G7)</f>
        <v>5450.14</v>
      </c>
      <c r="I7" s="13" t="s">
        <v>88</v>
      </c>
      <c r="J7" s="9">
        <v>1364.14</v>
      </c>
      <c r="K7" s="13" t="s">
        <v>107</v>
      </c>
      <c r="L7" s="9">
        <v>1362</v>
      </c>
      <c r="M7" s="13" t="s">
        <v>113</v>
      </c>
      <c r="N7" s="9">
        <v>1362</v>
      </c>
      <c r="O7" s="13" t="s">
        <v>122</v>
      </c>
      <c r="P7" s="9">
        <v>1362</v>
      </c>
      <c r="Q7" s="27">
        <f>J7+L7+N7+P7</f>
        <v>5450.14</v>
      </c>
      <c r="R7" s="14">
        <f t="shared" ref="R7:R31" si="1">H7-Q7</f>
        <v>0</v>
      </c>
    </row>
    <row r="8" spans="1:18">
      <c r="A8" s="25" t="s">
        <v>7</v>
      </c>
      <c r="B8" s="17" t="s">
        <v>40</v>
      </c>
      <c r="C8" s="8">
        <v>3390</v>
      </c>
      <c r="D8" s="9">
        <v>480.13</v>
      </c>
      <c r="E8" s="9">
        <v>481</v>
      </c>
      <c r="F8" s="9">
        <f t="shared" si="0"/>
        <v>481</v>
      </c>
      <c r="G8" s="9">
        <f t="shared" si="0"/>
        <v>481</v>
      </c>
      <c r="H8" s="26">
        <f t="shared" ref="H8:H29" si="2">SUM(D8:G8)</f>
        <v>1923.13</v>
      </c>
      <c r="I8" s="13" t="s">
        <v>102</v>
      </c>
      <c r="J8" s="9">
        <v>480.13</v>
      </c>
      <c r="K8" s="13" t="s">
        <v>102</v>
      </c>
      <c r="L8" s="9">
        <v>481</v>
      </c>
      <c r="M8" s="13" t="s">
        <v>102</v>
      </c>
      <c r="N8" s="9">
        <v>481</v>
      </c>
      <c r="O8" s="13" t="s">
        <v>102</v>
      </c>
      <c r="P8" s="9">
        <v>481</v>
      </c>
      <c r="Q8" s="27">
        <f t="shared" ref="Q8:Q31" si="3">J8+L8+N8+P8</f>
        <v>1923.13</v>
      </c>
      <c r="R8" s="14">
        <f t="shared" si="1"/>
        <v>0</v>
      </c>
    </row>
    <row r="9" spans="1:18">
      <c r="A9" s="25" t="s">
        <v>9</v>
      </c>
      <c r="B9" s="19" t="s">
        <v>42</v>
      </c>
      <c r="C9" s="8">
        <v>7727</v>
      </c>
      <c r="D9" s="9">
        <v>770.29</v>
      </c>
      <c r="E9" s="9">
        <v>772</v>
      </c>
      <c r="F9" s="9">
        <f t="shared" si="0"/>
        <v>772</v>
      </c>
      <c r="G9" s="9">
        <f t="shared" si="0"/>
        <v>772</v>
      </c>
      <c r="H9" s="26">
        <f t="shared" si="2"/>
        <v>3086.29</v>
      </c>
      <c r="I9" s="13" t="s">
        <v>103</v>
      </c>
      <c r="J9" s="9">
        <v>770.29</v>
      </c>
      <c r="K9" s="13" t="s">
        <v>109</v>
      </c>
      <c r="L9" s="9">
        <v>772</v>
      </c>
      <c r="M9" s="13" t="s">
        <v>113</v>
      </c>
      <c r="N9" s="9">
        <v>772</v>
      </c>
      <c r="O9" s="13" t="s">
        <v>123</v>
      </c>
      <c r="P9" s="9">
        <v>772</v>
      </c>
      <c r="Q9" s="27">
        <f t="shared" si="3"/>
        <v>3086.29</v>
      </c>
      <c r="R9" s="14">
        <f t="shared" si="1"/>
        <v>0</v>
      </c>
    </row>
    <row r="10" spans="1:18">
      <c r="A10" s="25" t="s">
        <v>41</v>
      </c>
      <c r="B10" s="17" t="s">
        <v>44</v>
      </c>
      <c r="C10" s="8">
        <v>3955</v>
      </c>
      <c r="D10" s="9">
        <v>516.85</v>
      </c>
      <c r="E10" s="9">
        <v>517</v>
      </c>
      <c r="F10" s="9">
        <f t="shared" si="0"/>
        <v>517</v>
      </c>
      <c r="G10" s="9">
        <f t="shared" si="0"/>
        <v>517</v>
      </c>
      <c r="H10" s="26">
        <f t="shared" si="2"/>
        <v>2067.85</v>
      </c>
      <c r="I10" s="13" t="s">
        <v>89</v>
      </c>
      <c r="J10" s="14">
        <v>516.85</v>
      </c>
      <c r="K10" s="13" t="s">
        <v>108</v>
      </c>
      <c r="L10" s="11">
        <v>517</v>
      </c>
      <c r="M10" s="13" t="s">
        <v>114</v>
      </c>
      <c r="N10" s="11">
        <v>517</v>
      </c>
      <c r="O10" s="13" t="s">
        <v>124</v>
      </c>
      <c r="P10" s="14">
        <v>517</v>
      </c>
      <c r="Q10" s="27">
        <f t="shared" si="3"/>
        <v>2067.85</v>
      </c>
      <c r="R10" s="14">
        <f t="shared" si="1"/>
        <v>0</v>
      </c>
    </row>
    <row r="11" spans="1:18">
      <c r="A11" s="25" t="s">
        <v>43</v>
      </c>
      <c r="B11" s="17" t="s">
        <v>46</v>
      </c>
      <c r="C11" s="8">
        <v>7583</v>
      </c>
      <c r="D11" s="9">
        <v>761.41</v>
      </c>
      <c r="E11" s="9">
        <v>762</v>
      </c>
      <c r="F11" s="9">
        <f t="shared" si="0"/>
        <v>762</v>
      </c>
      <c r="G11" s="9">
        <f t="shared" si="0"/>
        <v>762</v>
      </c>
      <c r="H11" s="26">
        <f t="shared" si="2"/>
        <v>3047.41</v>
      </c>
      <c r="I11" s="13" t="s">
        <v>90</v>
      </c>
      <c r="J11" s="9">
        <v>761.41</v>
      </c>
      <c r="K11" s="13" t="s">
        <v>104</v>
      </c>
      <c r="L11" s="9">
        <v>762</v>
      </c>
      <c r="M11" s="13" t="s">
        <v>112</v>
      </c>
      <c r="N11" s="9">
        <v>762</v>
      </c>
      <c r="O11" s="13" t="s">
        <v>115</v>
      </c>
      <c r="P11" s="9">
        <v>762</v>
      </c>
      <c r="Q11" s="27">
        <f t="shared" si="3"/>
        <v>3047.41</v>
      </c>
      <c r="R11" s="14">
        <f t="shared" si="1"/>
        <v>0</v>
      </c>
    </row>
    <row r="12" spans="1:18">
      <c r="A12" s="25" t="s">
        <v>45</v>
      </c>
      <c r="B12" s="19" t="s">
        <v>47</v>
      </c>
      <c r="C12" s="8">
        <v>3122</v>
      </c>
      <c r="D12" s="9">
        <v>459.94</v>
      </c>
      <c r="E12" s="9">
        <v>461</v>
      </c>
      <c r="F12" s="9">
        <f t="shared" si="0"/>
        <v>461</v>
      </c>
      <c r="G12" s="9">
        <f t="shared" si="0"/>
        <v>461</v>
      </c>
      <c r="H12" s="26">
        <f t="shared" si="2"/>
        <v>1842.94</v>
      </c>
      <c r="I12" s="13" t="s">
        <v>91</v>
      </c>
      <c r="J12" s="9">
        <v>459.94</v>
      </c>
      <c r="K12" s="13" t="s">
        <v>109</v>
      </c>
      <c r="L12" s="9">
        <v>461</v>
      </c>
      <c r="M12" s="13" t="s">
        <v>113</v>
      </c>
      <c r="N12" s="9">
        <v>461</v>
      </c>
      <c r="O12" s="13" t="s">
        <v>125</v>
      </c>
      <c r="P12" s="9">
        <v>461</v>
      </c>
      <c r="Q12" s="27">
        <f t="shared" si="3"/>
        <v>1842.94</v>
      </c>
      <c r="R12" s="14">
        <f t="shared" si="1"/>
        <v>0</v>
      </c>
    </row>
    <row r="13" spans="1:18">
      <c r="A13" s="25" t="s">
        <v>86</v>
      </c>
      <c r="B13" s="19" t="s">
        <v>49</v>
      </c>
      <c r="C13" s="8">
        <v>5343</v>
      </c>
      <c r="D13" s="9">
        <v>609.61</v>
      </c>
      <c r="E13" s="9">
        <v>611</v>
      </c>
      <c r="F13" s="9">
        <f t="shared" si="0"/>
        <v>611</v>
      </c>
      <c r="G13" s="9">
        <f t="shared" si="0"/>
        <v>611</v>
      </c>
      <c r="H13" s="26">
        <f t="shared" si="2"/>
        <v>2442.61</v>
      </c>
      <c r="I13" s="13" t="s">
        <v>92</v>
      </c>
      <c r="J13" s="14">
        <v>609.61</v>
      </c>
      <c r="K13" s="13" t="s">
        <v>108</v>
      </c>
      <c r="L13" s="11">
        <v>611</v>
      </c>
      <c r="M13" s="13" t="s">
        <v>116</v>
      </c>
      <c r="N13" s="11">
        <v>611</v>
      </c>
      <c r="O13" s="13" t="s">
        <v>126</v>
      </c>
      <c r="P13" s="14">
        <v>611</v>
      </c>
      <c r="Q13" s="27">
        <f t="shared" si="3"/>
        <v>2442.61</v>
      </c>
      <c r="R13" s="14">
        <f t="shared" si="1"/>
        <v>0</v>
      </c>
    </row>
    <row r="14" spans="1:18">
      <c r="A14" s="25" t="s">
        <v>48</v>
      </c>
      <c r="B14" s="20" t="s">
        <v>51</v>
      </c>
      <c r="C14" s="8">
        <v>4034</v>
      </c>
      <c r="D14" s="9">
        <v>523.17999999999995</v>
      </c>
      <c r="E14" s="9">
        <v>522</v>
      </c>
      <c r="F14" s="9">
        <f t="shared" si="0"/>
        <v>522</v>
      </c>
      <c r="G14" s="9">
        <f t="shared" si="0"/>
        <v>522</v>
      </c>
      <c r="H14" s="26">
        <f t="shared" si="2"/>
        <v>2089.1799999999998</v>
      </c>
      <c r="I14" s="13" t="s">
        <v>88</v>
      </c>
      <c r="J14" s="14">
        <v>523.17999999999995</v>
      </c>
      <c r="K14" s="13" t="s">
        <v>109</v>
      </c>
      <c r="L14" s="11">
        <v>522</v>
      </c>
      <c r="M14" s="13" t="s">
        <v>113</v>
      </c>
      <c r="N14" s="11">
        <v>522</v>
      </c>
      <c r="O14" s="13" t="s">
        <v>123</v>
      </c>
      <c r="P14" s="14">
        <v>522</v>
      </c>
      <c r="Q14" s="27">
        <f t="shared" si="3"/>
        <v>2089.1799999999998</v>
      </c>
      <c r="R14" s="14">
        <f t="shared" si="1"/>
        <v>0</v>
      </c>
    </row>
    <row r="15" spans="1:18">
      <c r="A15" s="25" t="s">
        <v>50</v>
      </c>
      <c r="B15" s="19" t="s">
        <v>53</v>
      </c>
      <c r="C15" s="8">
        <v>2937</v>
      </c>
      <c r="D15" s="9">
        <v>448.99</v>
      </c>
      <c r="E15" s="9">
        <v>448</v>
      </c>
      <c r="F15" s="9">
        <f t="shared" si="0"/>
        <v>448</v>
      </c>
      <c r="G15" s="9">
        <f t="shared" si="0"/>
        <v>448</v>
      </c>
      <c r="H15" s="26">
        <f t="shared" si="2"/>
        <v>1792.99</v>
      </c>
      <c r="I15" s="13" t="s">
        <v>93</v>
      </c>
      <c r="J15" s="14">
        <v>448.99</v>
      </c>
      <c r="K15" s="13" t="s">
        <v>105</v>
      </c>
      <c r="L15" s="11">
        <v>448</v>
      </c>
      <c r="M15" s="13" t="s">
        <v>117</v>
      </c>
      <c r="N15" s="11">
        <v>448</v>
      </c>
      <c r="O15" s="13" t="s">
        <v>123</v>
      </c>
      <c r="P15" s="14">
        <v>448</v>
      </c>
      <c r="Q15" s="27">
        <f t="shared" si="3"/>
        <v>1792.99</v>
      </c>
      <c r="R15" s="14">
        <f t="shared" si="1"/>
        <v>0</v>
      </c>
    </row>
    <row r="16" spans="1:18">
      <c r="A16" s="25" t="s">
        <v>52</v>
      </c>
      <c r="B16" s="19" t="s">
        <v>55</v>
      </c>
      <c r="C16" s="8">
        <v>9049</v>
      </c>
      <c r="D16" s="9">
        <v>860.23</v>
      </c>
      <c r="E16" s="9">
        <v>861</v>
      </c>
      <c r="F16" s="9">
        <f t="shared" si="0"/>
        <v>861</v>
      </c>
      <c r="G16" s="9">
        <f t="shared" si="0"/>
        <v>861</v>
      </c>
      <c r="H16" s="26">
        <f t="shared" si="2"/>
        <v>3443.23</v>
      </c>
      <c r="I16" s="13" t="s">
        <v>94</v>
      </c>
      <c r="J16" s="14">
        <v>860.23</v>
      </c>
      <c r="K16" s="13" t="s">
        <v>105</v>
      </c>
      <c r="L16" s="11">
        <v>861</v>
      </c>
      <c r="M16" s="13" t="s">
        <v>118</v>
      </c>
      <c r="N16" s="11">
        <v>861</v>
      </c>
      <c r="O16" s="13" t="s">
        <v>127</v>
      </c>
      <c r="P16" s="14">
        <v>861</v>
      </c>
      <c r="Q16" s="27">
        <f t="shared" si="3"/>
        <v>3443.23</v>
      </c>
      <c r="R16" s="14">
        <f t="shared" si="1"/>
        <v>0</v>
      </c>
    </row>
    <row r="17" spans="1:18">
      <c r="A17" s="25" t="s">
        <v>54</v>
      </c>
      <c r="B17" s="19" t="s">
        <v>79</v>
      </c>
      <c r="C17" s="8">
        <v>2689</v>
      </c>
      <c r="D17" s="9">
        <v>430.03</v>
      </c>
      <c r="E17" s="9">
        <v>432</v>
      </c>
      <c r="F17" s="9">
        <f t="shared" si="0"/>
        <v>432</v>
      </c>
      <c r="G17" s="9">
        <f t="shared" si="0"/>
        <v>432</v>
      </c>
      <c r="H17" s="26">
        <f t="shared" si="2"/>
        <v>1726.03</v>
      </c>
      <c r="I17" s="13" t="s">
        <v>95</v>
      </c>
      <c r="J17" s="14">
        <v>430.03</v>
      </c>
      <c r="K17" s="13" t="s">
        <v>106</v>
      </c>
      <c r="L17" s="11">
        <v>432</v>
      </c>
      <c r="M17" s="13" t="s">
        <v>113</v>
      </c>
      <c r="N17" s="11">
        <v>432</v>
      </c>
      <c r="O17" s="13" t="s">
        <v>127</v>
      </c>
      <c r="P17" s="14">
        <v>432</v>
      </c>
      <c r="Q17" s="27">
        <f t="shared" si="3"/>
        <v>1726.03</v>
      </c>
      <c r="R17" s="14">
        <f t="shared" si="1"/>
        <v>0</v>
      </c>
    </row>
    <row r="18" spans="1:18">
      <c r="A18" s="25" t="s">
        <v>56</v>
      </c>
      <c r="B18" s="19" t="s">
        <v>57</v>
      </c>
      <c r="C18" s="8">
        <v>7176</v>
      </c>
      <c r="D18" s="9">
        <v>735.52</v>
      </c>
      <c r="E18" s="9">
        <v>734</v>
      </c>
      <c r="F18" s="9">
        <f t="shared" si="0"/>
        <v>734</v>
      </c>
      <c r="G18" s="9">
        <f t="shared" si="0"/>
        <v>734</v>
      </c>
      <c r="H18" s="26">
        <f t="shared" si="2"/>
        <v>2937.52</v>
      </c>
      <c r="I18" s="13" t="s">
        <v>96</v>
      </c>
      <c r="J18" s="14">
        <v>735.52</v>
      </c>
      <c r="K18" s="13" t="s">
        <v>105</v>
      </c>
      <c r="L18" s="11">
        <v>734</v>
      </c>
      <c r="M18" s="13" t="s">
        <v>119</v>
      </c>
      <c r="N18" s="11">
        <v>734</v>
      </c>
      <c r="O18" s="13" t="s">
        <v>122</v>
      </c>
      <c r="P18" s="14">
        <v>734</v>
      </c>
      <c r="Q18" s="27">
        <f t="shared" si="3"/>
        <v>2937.52</v>
      </c>
      <c r="R18" s="14">
        <f t="shared" si="1"/>
        <v>0</v>
      </c>
    </row>
    <row r="19" spans="1:18">
      <c r="A19" s="25" t="s">
        <v>58</v>
      </c>
      <c r="B19" s="19" t="s">
        <v>59</v>
      </c>
      <c r="C19" s="8">
        <v>11914</v>
      </c>
      <c r="D19" s="9">
        <v>1054.78</v>
      </c>
      <c r="E19" s="9">
        <v>1054</v>
      </c>
      <c r="F19" s="9">
        <f t="shared" si="0"/>
        <v>1054</v>
      </c>
      <c r="G19" s="9">
        <f t="shared" si="0"/>
        <v>1054</v>
      </c>
      <c r="H19" s="26">
        <f t="shared" si="2"/>
        <v>4216.78</v>
      </c>
      <c r="I19" s="13" t="s">
        <v>97</v>
      </c>
      <c r="J19" s="14">
        <v>1054.78</v>
      </c>
      <c r="K19" s="13" t="s">
        <v>111</v>
      </c>
      <c r="L19" s="11">
        <v>1054</v>
      </c>
      <c r="M19" s="13" t="s">
        <v>120</v>
      </c>
      <c r="N19" s="11">
        <v>1054</v>
      </c>
      <c r="O19" s="13" t="s">
        <v>128</v>
      </c>
      <c r="P19" s="14">
        <v>1054</v>
      </c>
      <c r="Q19" s="27">
        <f t="shared" si="3"/>
        <v>4216.78</v>
      </c>
      <c r="R19" s="14">
        <f t="shared" si="1"/>
        <v>0</v>
      </c>
    </row>
    <row r="20" spans="1:18">
      <c r="A20" s="25" t="s">
        <v>60</v>
      </c>
      <c r="B20" s="19" t="s">
        <v>61</v>
      </c>
      <c r="C20" s="8">
        <v>16559</v>
      </c>
      <c r="D20" s="9">
        <v>1366.93</v>
      </c>
      <c r="E20" s="9">
        <v>1368</v>
      </c>
      <c r="F20" s="9">
        <f t="shared" si="0"/>
        <v>1368</v>
      </c>
      <c r="G20" s="9">
        <f t="shared" si="0"/>
        <v>1368</v>
      </c>
      <c r="H20" s="26">
        <f t="shared" si="2"/>
        <v>5470.93</v>
      </c>
      <c r="I20" s="13" t="s">
        <v>94</v>
      </c>
      <c r="J20" s="14">
        <v>1366.93</v>
      </c>
      <c r="K20" s="13" t="s">
        <v>105</v>
      </c>
      <c r="L20" s="11">
        <v>1368</v>
      </c>
      <c r="M20" s="13" t="s">
        <v>113</v>
      </c>
      <c r="N20" s="11">
        <v>1368</v>
      </c>
      <c r="O20" s="13" t="s">
        <v>129</v>
      </c>
      <c r="P20" s="14">
        <v>1368</v>
      </c>
      <c r="Q20" s="27">
        <f t="shared" si="3"/>
        <v>5470.93</v>
      </c>
      <c r="R20" s="14">
        <f t="shared" si="1"/>
        <v>0</v>
      </c>
    </row>
    <row r="21" spans="1:18">
      <c r="A21" s="25" t="s">
        <v>62</v>
      </c>
      <c r="B21" s="19" t="s">
        <v>63</v>
      </c>
      <c r="C21" s="8">
        <v>4023</v>
      </c>
      <c r="D21" s="9">
        <v>520.21</v>
      </c>
      <c r="E21" s="9">
        <v>522</v>
      </c>
      <c r="F21" s="9">
        <f t="shared" si="0"/>
        <v>522</v>
      </c>
      <c r="G21" s="9">
        <f t="shared" si="0"/>
        <v>522</v>
      </c>
      <c r="H21" s="26">
        <f t="shared" si="2"/>
        <v>2086.21</v>
      </c>
      <c r="I21" s="13" t="s">
        <v>96</v>
      </c>
      <c r="J21" s="14">
        <v>520.21</v>
      </c>
      <c r="K21" s="13" t="s">
        <v>105</v>
      </c>
      <c r="L21" s="11">
        <v>522</v>
      </c>
      <c r="M21" s="13" t="s">
        <v>113</v>
      </c>
      <c r="N21" s="11">
        <v>522</v>
      </c>
      <c r="O21" s="13" t="s">
        <v>123</v>
      </c>
      <c r="P21" s="14">
        <v>522</v>
      </c>
      <c r="Q21" s="27">
        <f t="shared" si="3"/>
        <v>2086.21</v>
      </c>
      <c r="R21" s="14">
        <f t="shared" si="1"/>
        <v>0</v>
      </c>
    </row>
    <row r="22" spans="1:18">
      <c r="A22" s="25" t="s">
        <v>64</v>
      </c>
      <c r="B22" s="19" t="s">
        <v>65</v>
      </c>
      <c r="C22" s="8">
        <v>3867</v>
      </c>
      <c r="D22" s="9">
        <v>511.09</v>
      </c>
      <c r="E22" s="9">
        <v>511</v>
      </c>
      <c r="F22" s="9">
        <f t="shared" si="0"/>
        <v>511</v>
      </c>
      <c r="G22" s="9">
        <f t="shared" si="0"/>
        <v>511</v>
      </c>
      <c r="H22" s="26">
        <f t="shared" si="2"/>
        <v>2044.09</v>
      </c>
      <c r="I22" s="13" t="s">
        <v>98</v>
      </c>
      <c r="J22" s="14">
        <v>511.09</v>
      </c>
      <c r="K22" s="13" t="s">
        <v>106</v>
      </c>
      <c r="L22" s="11">
        <v>511</v>
      </c>
      <c r="M22" s="13" t="s">
        <v>117</v>
      </c>
      <c r="N22" s="11">
        <v>511</v>
      </c>
      <c r="O22" s="13" t="s">
        <v>129</v>
      </c>
      <c r="P22" s="14">
        <v>511</v>
      </c>
      <c r="Q22" s="27">
        <f t="shared" si="3"/>
        <v>2044.09</v>
      </c>
      <c r="R22" s="14">
        <f t="shared" si="1"/>
        <v>0</v>
      </c>
    </row>
    <row r="23" spans="1:18">
      <c r="A23" s="25" t="s">
        <v>66</v>
      </c>
      <c r="B23" s="19" t="s">
        <v>67</v>
      </c>
      <c r="C23" s="8">
        <v>7503</v>
      </c>
      <c r="D23" s="9">
        <v>757.81</v>
      </c>
      <c r="E23" s="9">
        <v>756</v>
      </c>
      <c r="F23" s="9">
        <f t="shared" si="0"/>
        <v>756</v>
      </c>
      <c r="G23" s="9">
        <f t="shared" si="0"/>
        <v>756</v>
      </c>
      <c r="H23" s="26">
        <f t="shared" si="2"/>
        <v>3025.81</v>
      </c>
      <c r="I23" s="13" t="s">
        <v>99</v>
      </c>
      <c r="J23" s="14">
        <v>757.81</v>
      </c>
      <c r="K23" s="13" t="s">
        <v>99</v>
      </c>
      <c r="L23" s="11">
        <v>756</v>
      </c>
      <c r="M23" s="13" t="s">
        <v>99</v>
      </c>
      <c r="N23" s="11">
        <v>756</v>
      </c>
      <c r="O23" s="13" t="s">
        <v>99</v>
      </c>
      <c r="P23" s="14">
        <v>756</v>
      </c>
      <c r="Q23" s="27">
        <f t="shared" si="3"/>
        <v>3025.81</v>
      </c>
      <c r="R23" s="14">
        <f t="shared" si="1"/>
        <v>0</v>
      </c>
    </row>
    <row r="24" spans="1:18">
      <c r="A24" s="25" t="s">
        <v>68</v>
      </c>
      <c r="B24" s="19" t="s">
        <v>69</v>
      </c>
      <c r="C24" s="8">
        <v>5950</v>
      </c>
      <c r="D24" s="9">
        <v>650.5</v>
      </c>
      <c r="E24" s="9">
        <v>652</v>
      </c>
      <c r="F24" s="9">
        <f t="shared" si="0"/>
        <v>652</v>
      </c>
      <c r="G24" s="9">
        <f t="shared" si="0"/>
        <v>652</v>
      </c>
      <c r="H24" s="26">
        <f t="shared" si="2"/>
        <v>2606.5</v>
      </c>
      <c r="I24" s="13" t="s">
        <v>100</v>
      </c>
      <c r="J24" s="14">
        <v>650.5</v>
      </c>
      <c r="K24" s="13" t="s">
        <v>110</v>
      </c>
      <c r="L24" s="11">
        <v>652</v>
      </c>
      <c r="M24" s="13" t="s">
        <v>130</v>
      </c>
      <c r="N24" s="11">
        <v>652</v>
      </c>
      <c r="O24" s="13" t="s">
        <v>131</v>
      </c>
      <c r="P24" s="14">
        <v>652</v>
      </c>
      <c r="Q24" s="27">
        <f t="shared" si="3"/>
        <v>2606.5</v>
      </c>
      <c r="R24" s="14">
        <f t="shared" si="1"/>
        <v>0</v>
      </c>
    </row>
    <row r="25" spans="1:18">
      <c r="A25" s="25" t="s">
        <v>70</v>
      </c>
      <c r="B25" s="19" t="s">
        <v>71</v>
      </c>
      <c r="C25" s="8">
        <v>5199</v>
      </c>
      <c r="D25" s="9">
        <v>600.73</v>
      </c>
      <c r="E25" s="9">
        <v>601</v>
      </c>
      <c r="F25" s="9">
        <f t="shared" si="0"/>
        <v>601</v>
      </c>
      <c r="G25" s="9">
        <f t="shared" si="0"/>
        <v>601</v>
      </c>
      <c r="H25" s="26">
        <f t="shared" si="2"/>
        <v>2403.73</v>
      </c>
      <c r="I25" s="13" t="s">
        <v>96</v>
      </c>
      <c r="J25" s="14">
        <v>600.73</v>
      </c>
      <c r="K25" s="13" t="s">
        <v>108</v>
      </c>
      <c r="L25" s="11">
        <v>601</v>
      </c>
      <c r="M25" s="13" t="s">
        <v>121</v>
      </c>
      <c r="N25" s="11">
        <v>601</v>
      </c>
      <c r="O25" s="13" t="s">
        <v>129</v>
      </c>
      <c r="P25" s="14">
        <v>601</v>
      </c>
      <c r="Q25" s="27">
        <f t="shared" si="3"/>
        <v>2403.73</v>
      </c>
      <c r="R25" s="14">
        <f t="shared" si="1"/>
        <v>0</v>
      </c>
    </row>
    <row r="26" spans="1:18">
      <c r="A26" s="25" t="s">
        <v>72</v>
      </c>
      <c r="B26" s="19" t="s">
        <v>73</v>
      </c>
      <c r="C26" s="8">
        <v>4676</v>
      </c>
      <c r="D26" s="9">
        <v>564.52</v>
      </c>
      <c r="E26" s="9">
        <v>566</v>
      </c>
      <c r="F26" s="9">
        <f t="shared" si="0"/>
        <v>566</v>
      </c>
      <c r="G26" s="9">
        <f t="shared" si="0"/>
        <v>566</v>
      </c>
      <c r="H26" s="26">
        <f t="shared" si="2"/>
        <v>2262.52</v>
      </c>
      <c r="I26" s="13" t="s">
        <v>94</v>
      </c>
      <c r="J26" s="14">
        <v>564.52</v>
      </c>
      <c r="K26" s="13" t="s">
        <v>94</v>
      </c>
      <c r="L26" s="11">
        <v>566</v>
      </c>
      <c r="M26" s="13" t="s">
        <v>94</v>
      </c>
      <c r="N26" s="11">
        <v>566</v>
      </c>
      <c r="O26" s="13" t="s">
        <v>94</v>
      </c>
      <c r="P26" s="14">
        <v>566</v>
      </c>
      <c r="Q26" s="27">
        <f t="shared" si="3"/>
        <v>2262.52</v>
      </c>
      <c r="R26" s="14">
        <f t="shared" si="1"/>
        <v>0</v>
      </c>
    </row>
    <row r="27" spans="1:18">
      <c r="A27" s="25" t="s">
        <v>74</v>
      </c>
      <c r="B27" s="19" t="s">
        <v>75</v>
      </c>
      <c r="C27" s="8">
        <v>3988</v>
      </c>
      <c r="D27" s="9">
        <v>519.76</v>
      </c>
      <c r="E27" s="9">
        <v>519</v>
      </c>
      <c r="F27" s="9">
        <f t="shared" si="0"/>
        <v>519</v>
      </c>
      <c r="G27" s="9">
        <f t="shared" si="0"/>
        <v>519</v>
      </c>
      <c r="H27" s="26">
        <f t="shared" si="2"/>
        <v>2076.7600000000002</v>
      </c>
      <c r="I27" s="13" t="s">
        <v>94</v>
      </c>
      <c r="J27" s="14">
        <v>519.76</v>
      </c>
      <c r="K27" s="13" t="s">
        <v>105</v>
      </c>
      <c r="L27" s="11">
        <v>519</v>
      </c>
      <c r="M27" s="13" t="s">
        <v>113</v>
      </c>
      <c r="N27" s="11">
        <v>519</v>
      </c>
      <c r="O27" s="13" t="s">
        <v>122</v>
      </c>
      <c r="P27" s="14">
        <v>519</v>
      </c>
      <c r="Q27" s="27">
        <f t="shared" si="3"/>
        <v>2076.7600000000002</v>
      </c>
      <c r="R27" s="14">
        <f t="shared" si="1"/>
        <v>0</v>
      </c>
    </row>
    <row r="28" spans="1:18">
      <c r="A28" s="25" t="s">
        <v>76</v>
      </c>
      <c r="B28" s="19" t="s">
        <v>77</v>
      </c>
      <c r="C28" s="21">
        <v>6790</v>
      </c>
      <c r="D28" s="9">
        <v>709.3</v>
      </c>
      <c r="E28" s="9">
        <v>708</v>
      </c>
      <c r="F28" s="9">
        <f t="shared" si="0"/>
        <v>708</v>
      </c>
      <c r="G28" s="9">
        <f t="shared" si="0"/>
        <v>708</v>
      </c>
      <c r="H28" s="26">
        <f t="shared" si="2"/>
        <v>2833.3</v>
      </c>
      <c r="I28" s="13" t="s">
        <v>94</v>
      </c>
      <c r="J28" s="14">
        <v>709.3</v>
      </c>
      <c r="K28" s="13" t="s">
        <v>106</v>
      </c>
      <c r="L28" s="11">
        <v>708</v>
      </c>
      <c r="M28" s="13" t="s">
        <v>118</v>
      </c>
      <c r="N28" s="11">
        <v>708</v>
      </c>
      <c r="O28" s="13" t="s">
        <v>132</v>
      </c>
      <c r="P28" s="14">
        <v>708</v>
      </c>
      <c r="Q28" s="27">
        <f t="shared" si="3"/>
        <v>2833.3</v>
      </c>
      <c r="R28" s="14">
        <f t="shared" si="1"/>
        <v>0</v>
      </c>
    </row>
    <row r="29" spans="1:18">
      <c r="A29" s="25" t="s">
        <v>78</v>
      </c>
      <c r="B29" s="19" t="s">
        <v>80</v>
      </c>
      <c r="C29" s="8">
        <v>4381</v>
      </c>
      <c r="D29" s="11">
        <v>544.87</v>
      </c>
      <c r="E29" s="11">
        <v>546</v>
      </c>
      <c r="F29" s="11">
        <f t="shared" si="0"/>
        <v>546</v>
      </c>
      <c r="G29" s="11">
        <f t="shared" si="0"/>
        <v>546</v>
      </c>
      <c r="H29" s="26">
        <f t="shared" si="2"/>
        <v>2182.87</v>
      </c>
      <c r="I29" s="13" t="s">
        <v>88</v>
      </c>
      <c r="J29" s="14">
        <v>544.87</v>
      </c>
      <c r="K29" s="13" t="s">
        <v>88</v>
      </c>
      <c r="L29" s="11">
        <v>546</v>
      </c>
      <c r="M29" s="13" t="s">
        <v>88</v>
      </c>
      <c r="N29" s="11">
        <v>546</v>
      </c>
      <c r="O29" s="13" t="s">
        <v>88</v>
      </c>
      <c r="P29" s="14">
        <v>546</v>
      </c>
      <c r="Q29" s="27">
        <f t="shared" si="3"/>
        <v>2182.87</v>
      </c>
      <c r="R29" s="14">
        <f t="shared" si="1"/>
        <v>0</v>
      </c>
    </row>
    <row r="30" spans="1:18">
      <c r="A30" s="25" t="s">
        <v>81</v>
      </c>
      <c r="B30" s="19" t="s">
        <v>84</v>
      </c>
      <c r="C30" s="8"/>
      <c r="D30" s="11">
        <v>400</v>
      </c>
      <c r="E30" s="11"/>
      <c r="F30" s="11"/>
      <c r="G30" s="11"/>
      <c r="H30" s="26">
        <v>400</v>
      </c>
      <c r="I30" s="13" t="s">
        <v>93</v>
      </c>
      <c r="J30" s="14">
        <v>400</v>
      </c>
      <c r="K30" s="13"/>
      <c r="L30" s="11"/>
      <c r="M30" s="13"/>
      <c r="N30" s="11"/>
      <c r="O30" s="13"/>
      <c r="P30" s="14"/>
      <c r="Q30" s="27">
        <f t="shared" si="3"/>
        <v>400</v>
      </c>
      <c r="R30" s="14">
        <f t="shared" si="1"/>
        <v>0</v>
      </c>
    </row>
    <row r="31" spans="1:18">
      <c r="A31" s="25" t="s">
        <v>82</v>
      </c>
      <c r="B31" s="19" t="s">
        <v>85</v>
      </c>
      <c r="C31" s="28"/>
      <c r="D31" s="11">
        <v>400</v>
      </c>
      <c r="E31" s="11"/>
      <c r="F31" s="11"/>
      <c r="G31" s="11"/>
      <c r="H31" s="26">
        <v>400</v>
      </c>
      <c r="I31" s="13" t="s">
        <v>89</v>
      </c>
      <c r="J31" s="14">
        <v>400</v>
      </c>
      <c r="K31" s="13"/>
      <c r="L31" s="11"/>
      <c r="M31" s="13"/>
      <c r="N31" s="11"/>
      <c r="O31" s="13"/>
      <c r="P31" s="14"/>
      <c r="Q31" s="27">
        <f t="shared" si="3"/>
        <v>400</v>
      </c>
      <c r="R31" s="14">
        <f t="shared" si="1"/>
        <v>0</v>
      </c>
    </row>
    <row r="32" spans="1:18">
      <c r="A32" s="25"/>
      <c r="B32" s="29" t="s">
        <v>27</v>
      </c>
      <c r="C32" s="30">
        <f t="shared" ref="C32:H32" si="4">SUM(C7:C31)</f>
        <v>148337</v>
      </c>
      <c r="D32" s="27">
        <f>SUM(D7:D31)</f>
        <v>16560.82</v>
      </c>
      <c r="E32" s="27">
        <f t="shared" si="4"/>
        <v>15766</v>
      </c>
      <c r="F32" s="27">
        <f t="shared" si="4"/>
        <v>15766</v>
      </c>
      <c r="G32" s="27">
        <f t="shared" si="4"/>
        <v>15766</v>
      </c>
      <c r="H32" s="31">
        <f t="shared" si="4"/>
        <v>63858.820000000007</v>
      </c>
      <c r="I32" s="12"/>
      <c r="J32" s="27">
        <f>SUM(J7:J31)</f>
        <v>16560.82</v>
      </c>
      <c r="K32" s="12"/>
      <c r="L32" s="27">
        <f>SUM(L7:L31)</f>
        <v>15766</v>
      </c>
      <c r="M32" s="32"/>
      <c r="N32" s="31">
        <f>SUM(N7:N31)</f>
        <v>15766</v>
      </c>
      <c r="O32" s="13"/>
      <c r="P32" s="27">
        <f>SUM(P7:P31)</f>
        <v>15766</v>
      </c>
      <c r="Q32" s="27">
        <f>SUM(Q7:Q31)</f>
        <v>63858.820000000007</v>
      </c>
      <c r="R32" s="27">
        <f>SUM(R7:R31)</f>
        <v>0</v>
      </c>
    </row>
    <row r="33" spans="1:15">
      <c r="A33" s="33"/>
      <c r="B33" s="34"/>
      <c r="C33" s="35"/>
      <c r="D33" s="36"/>
      <c r="E33" s="36"/>
      <c r="F33" s="36"/>
      <c r="G33" s="36"/>
      <c r="H33" s="37"/>
      <c r="I33" s="37"/>
      <c r="M33" s="38"/>
      <c r="O33" s="39"/>
    </row>
  </sheetData>
  <mergeCells count="9">
    <mergeCell ref="A2:R2"/>
    <mergeCell ref="A5:A6"/>
    <mergeCell ref="B5:B6"/>
    <mergeCell ref="C5:C6"/>
    <mergeCell ref="D5:G5"/>
    <mergeCell ref="H5:H6"/>
    <mergeCell ref="I5:P5"/>
    <mergeCell ref="Q5:Q6"/>
    <mergeCell ref="R5:R6"/>
  </mergeCells>
  <pageMargins left="0.70866141732283472" right="0.19685039370078741" top="0.74803149606299213" bottom="0.74803149606299213" header="0.31496062992125984" footer="0.31496062992125984"/>
  <pageSetup paperSize="9" scale="8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1" sqref="D21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11-2019</vt:lpstr>
      <vt:lpstr>11-19</vt:lpstr>
      <vt:lpstr>Arkusz3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Żuchowska</dc:creator>
  <cp:lastModifiedBy>Basia</cp:lastModifiedBy>
  <cp:lastPrinted>2019-06-24T15:20:49Z</cp:lastPrinted>
  <dcterms:created xsi:type="dcterms:W3CDTF">2014-10-03T08:07:49Z</dcterms:created>
  <dcterms:modified xsi:type="dcterms:W3CDTF">2020-01-09T19:28:04Z</dcterms:modified>
</cp:coreProperties>
</file>